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libra-1\治験\◆治験HPリニューアル原稿\●治験HPリニューアル原稿\【2．依頼者の方へ】治験の実施について\"/>
    </mc:Choice>
  </mc:AlternateContent>
  <bookViews>
    <workbookView xWindow="240" yWindow="90" windowWidth="12120" windowHeight="8505"/>
  </bookViews>
  <sheets>
    <sheet name="基礎情報" sheetId="4" r:id="rId1"/>
    <sheet name="研究費ポイント表" sheetId="6" r:id="rId2"/>
    <sheet name="治験経費概算" sheetId="2" r:id="rId3"/>
  </sheets>
  <definedNames>
    <definedName name="_xlnm.Print_Area" localSheetId="2">治験経費概算!$A$1:$F$30</definedName>
  </definedNames>
  <calcPr calcId="162913"/>
</workbook>
</file>

<file path=xl/calcChain.xml><?xml version="1.0" encoding="utf-8"?>
<calcChain xmlns="http://schemas.openxmlformats.org/spreadsheetml/2006/main">
  <c r="H6" i="6" l="1"/>
  <c r="H5" i="6"/>
  <c r="X18" i="6" l="1"/>
  <c r="X11" i="6" l="1"/>
  <c r="X12" i="6"/>
  <c r="X13" i="6"/>
  <c r="X14" i="6"/>
  <c r="X15" i="6"/>
  <c r="X16" i="6"/>
  <c r="X17" i="6"/>
  <c r="X19" i="6"/>
  <c r="X20" i="6"/>
  <c r="X21" i="6"/>
  <c r="X22" i="6"/>
  <c r="X23" i="6"/>
  <c r="X24" i="6"/>
  <c r="X25" i="6"/>
  <c r="X26" i="6"/>
  <c r="X27" i="6"/>
  <c r="X28" i="6"/>
  <c r="X29" i="6"/>
  <c r="X31" i="6"/>
  <c r="X30" i="6" l="1"/>
  <c r="R34" i="6" s="1"/>
  <c r="C15" i="2" s="1"/>
  <c r="C17" i="2"/>
  <c r="C24" i="2"/>
  <c r="C23" i="2"/>
  <c r="B11" i="2"/>
  <c r="A4" i="2"/>
  <c r="C14" i="2" l="1"/>
  <c r="C25" i="2" l="1"/>
  <c r="C26" i="2" l="1"/>
  <c r="A29" i="2" s="1"/>
  <c r="C27" i="2" l="1"/>
  <c r="A30" i="2" s="1"/>
</calcChain>
</file>

<file path=xl/sharedStrings.xml><?xml version="1.0" encoding="utf-8"?>
<sst xmlns="http://schemas.openxmlformats.org/spreadsheetml/2006/main" count="215" uniqueCount="183">
  <si>
    <t>請求項目</t>
    <rPh sb="0" eb="2">
      <t>セイキュウ</t>
    </rPh>
    <rPh sb="2" eb="4">
      <t>コウモク</t>
    </rPh>
    <phoneticPr fontId="1"/>
  </si>
  <si>
    <t>備考</t>
    <rPh sb="0" eb="2">
      <t>ビコウ</t>
    </rPh>
    <phoneticPr fontId="1"/>
  </si>
  <si>
    <t>①治験審査経費</t>
    <rPh sb="1" eb="2">
      <t>チ</t>
    </rPh>
    <rPh sb="2" eb="3">
      <t>ケン</t>
    </rPh>
    <rPh sb="3" eb="5">
      <t>シンサ</t>
    </rPh>
    <rPh sb="5" eb="7">
      <t>ケイヒ</t>
    </rPh>
    <phoneticPr fontId="1"/>
  </si>
  <si>
    <t>②研究経費</t>
    <rPh sb="1" eb="3">
      <t>ケンキュウ</t>
    </rPh>
    <rPh sb="3" eb="5">
      <t>ケイヒ</t>
    </rPh>
    <phoneticPr fontId="1"/>
  </si>
  <si>
    <t>③被験者への協力費</t>
    <rPh sb="1" eb="4">
      <t>ヒケンシャ</t>
    </rPh>
    <rPh sb="6" eb="9">
      <t>キョウリョクヒ</t>
    </rPh>
    <phoneticPr fontId="1"/>
  </si>
  <si>
    <t>④謝金</t>
    <rPh sb="1" eb="3">
      <t>シャキン</t>
    </rPh>
    <phoneticPr fontId="1"/>
  </si>
  <si>
    <t>⑤旅費</t>
    <rPh sb="1" eb="3">
      <t>リョヒ</t>
    </rPh>
    <phoneticPr fontId="1"/>
  </si>
  <si>
    <t>⑥診察に係る経費</t>
    <rPh sb="1" eb="3">
      <t>シンサツ</t>
    </rPh>
    <rPh sb="4" eb="5">
      <t>カカワ</t>
    </rPh>
    <rPh sb="6" eb="8">
      <t>ケイヒ</t>
    </rPh>
    <phoneticPr fontId="1"/>
  </si>
  <si>
    <t>⑦備品費</t>
    <rPh sb="1" eb="3">
      <t>ビヒン</t>
    </rPh>
    <rPh sb="3" eb="4">
      <t>ヒ</t>
    </rPh>
    <phoneticPr fontId="1"/>
  </si>
  <si>
    <t>⑨管理経費</t>
    <rPh sb="1" eb="3">
      <t>カンリ</t>
    </rPh>
    <rPh sb="3" eb="5">
      <t>ケイヒ</t>
    </rPh>
    <phoneticPr fontId="1"/>
  </si>
  <si>
    <t>間接経費</t>
    <rPh sb="0" eb="2">
      <t>カンセツ</t>
    </rPh>
    <rPh sb="2" eb="4">
      <t>ケイヒ</t>
    </rPh>
    <phoneticPr fontId="1"/>
  </si>
  <si>
    <t>小計</t>
    <rPh sb="0" eb="2">
      <t>ショウケイ</t>
    </rPh>
    <phoneticPr fontId="1"/>
  </si>
  <si>
    <t>直接経費</t>
    <rPh sb="0" eb="2">
      <t>チョクセツ</t>
    </rPh>
    <rPh sb="2" eb="4">
      <t>ケイヒ</t>
    </rPh>
    <phoneticPr fontId="1"/>
  </si>
  <si>
    <t>治験経費概算</t>
    <rPh sb="0" eb="1">
      <t>チリョウ</t>
    </rPh>
    <rPh sb="2" eb="4">
      <t>ケイヒ</t>
    </rPh>
    <rPh sb="4" eb="6">
      <t>ガイサン</t>
    </rPh>
    <phoneticPr fontId="1"/>
  </si>
  <si>
    <t>　</t>
    <phoneticPr fontId="1"/>
  </si>
  <si>
    <t>　　　　金額（円）</t>
    <rPh sb="4" eb="6">
      <t>キンガク</t>
    </rPh>
    <rPh sb="7" eb="8">
      <t>エン</t>
    </rPh>
    <phoneticPr fontId="1"/>
  </si>
  <si>
    <t>発生時（予定なし）</t>
    <rPh sb="0" eb="2">
      <t>ハッセイ</t>
    </rPh>
    <rPh sb="2" eb="3">
      <t>ジ</t>
    </rPh>
    <rPh sb="4" eb="6">
      <t>ヨテイ</t>
    </rPh>
    <phoneticPr fontId="1"/>
  </si>
  <si>
    <t>保険外併用療養費の支給対象外費用（毎月、実績応じ請求）</t>
    <rPh sb="0" eb="2">
      <t>ホケン</t>
    </rPh>
    <rPh sb="2" eb="3">
      <t>ガイ</t>
    </rPh>
    <rPh sb="3" eb="5">
      <t>ヘイヨウ</t>
    </rPh>
    <rPh sb="5" eb="8">
      <t>リョウヨウヒ</t>
    </rPh>
    <rPh sb="9" eb="11">
      <t>シキュウ</t>
    </rPh>
    <rPh sb="11" eb="13">
      <t>タイショウ</t>
    </rPh>
    <rPh sb="13" eb="14">
      <t>ガイ</t>
    </rPh>
    <rPh sb="14" eb="16">
      <t>ヒヨウ</t>
    </rPh>
    <rPh sb="17" eb="19">
      <t>マイツキ</t>
    </rPh>
    <rPh sb="20" eb="22">
      <t>ジッセキ</t>
    </rPh>
    <rPh sb="22" eb="23">
      <t>オウ</t>
    </rPh>
    <rPh sb="24" eb="26">
      <t>セイキュウ</t>
    </rPh>
    <phoneticPr fontId="1"/>
  </si>
  <si>
    <t xml:space="preserve">
関連経費：⑧-ｱの10％</t>
    <rPh sb="1" eb="3">
      <t>カンレン</t>
    </rPh>
    <rPh sb="3" eb="5">
      <t>ケイヒ</t>
    </rPh>
    <phoneticPr fontId="1"/>
  </si>
  <si>
    <t>⑧-ｱ　治験コーディネーター経費（派遣）</t>
    <rPh sb="4" eb="5">
      <t>チ</t>
    </rPh>
    <rPh sb="5" eb="6">
      <t>ケン</t>
    </rPh>
    <rPh sb="14" eb="16">
      <t>ケイヒ</t>
    </rPh>
    <rPh sb="17" eb="19">
      <t>ハケン</t>
    </rPh>
    <phoneticPr fontId="1"/>
  </si>
  <si>
    <t>⑧-ｲ　治験コーディネーター経費（院内）</t>
    <rPh sb="17" eb="19">
      <t>インナイ</t>
    </rPh>
    <phoneticPr fontId="1"/>
  </si>
  <si>
    <t>研究経費の１０％</t>
    <rPh sb="0" eb="2">
      <t>ケンキュウ</t>
    </rPh>
    <rPh sb="2" eb="4">
      <t>ケイヒ</t>
    </rPh>
    <phoneticPr fontId="1"/>
  </si>
  <si>
    <t>変：変動費
固：固定費</t>
    <rPh sb="0" eb="1">
      <t>ヘン</t>
    </rPh>
    <rPh sb="2" eb="4">
      <t>ヘンドウ</t>
    </rPh>
    <rPh sb="4" eb="5">
      <t>ヒ</t>
    </rPh>
    <rPh sb="6" eb="7">
      <t>コ</t>
    </rPh>
    <rPh sb="8" eb="10">
      <t>コテイ</t>
    </rPh>
    <rPh sb="10" eb="11">
      <t>ヒ</t>
    </rPh>
    <phoneticPr fontId="1"/>
  </si>
  <si>
    <t>固</t>
    <rPh sb="0" eb="1">
      <t>コ</t>
    </rPh>
    <phoneticPr fontId="1"/>
  </si>
  <si>
    <t>変</t>
    <rPh sb="0" eb="1">
      <t>ヘン</t>
    </rPh>
    <phoneticPr fontId="1"/>
  </si>
  <si>
    <t>契約時一括（症例を追加した場合は追加時）</t>
    <rPh sb="0" eb="2">
      <t>ケイヤク</t>
    </rPh>
    <rPh sb="2" eb="3">
      <t>ジ</t>
    </rPh>
    <rPh sb="3" eb="5">
      <t>イッカツ</t>
    </rPh>
    <rPh sb="6" eb="8">
      <t>ショウレイ</t>
    </rPh>
    <rPh sb="9" eb="11">
      <t>ツイカ</t>
    </rPh>
    <rPh sb="13" eb="15">
      <t>バアイ</t>
    </rPh>
    <rPh sb="16" eb="18">
      <t>ツイカ</t>
    </rPh>
    <rPh sb="18" eb="19">
      <t>ジ</t>
    </rPh>
    <phoneticPr fontId="1"/>
  </si>
  <si>
    <t>請求時期</t>
    <rPh sb="0" eb="2">
      <t>セイキュウ</t>
    </rPh>
    <rPh sb="2" eb="4">
      <t>ジキ</t>
    </rPh>
    <phoneticPr fontId="1"/>
  </si>
  <si>
    <t>契約時一括（不足が生じる場合は随時）</t>
    <rPh sb="0" eb="2">
      <t>ケイヤク</t>
    </rPh>
    <rPh sb="2" eb="3">
      <t>ジ</t>
    </rPh>
    <rPh sb="3" eb="5">
      <t>イッカツ</t>
    </rPh>
    <rPh sb="6" eb="8">
      <t>フソク</t>
    </rPh>
    <rPh sb="9" eb="10">
      <t>ショウ</t>
    </rPh>
    <rPh sb="12" eb="14">
      <t>バアイ</t>
    </rPh>
    <rPh sb="15" eb="17">
      <t>ズイジ</t>
    </rPh>
    <phoneticPr fontId="1"/>
  </si>
  <si>
    <t>毎月</t>
    <rPh sb="0" eb="2">
      <t>マイツキ</t>
    </rPh>
    <phoneticPr fontId="1"/>
  </si>
  <si>
    <t>直接経費発生時</t>
    <rPh sb="0" eb="2">
      <t>チョクセツ</t>
    </rPh>
    <rPh sb="2" eb="4">
      <t>ケイヒ</t>
    </rPh>
    <rPh sb="4" eb="6">
      <t>ハッセイ</t>
    </rPh>
    <rPh sb="6" eb="7">
      <t>ジ</t>
    </rPh>
    <phoneticPr fontId="1"/>
  </si>
  <si>
    <t>直接経費①～⑧発生時</t>
    <rPh sb="0" eb="2">
      <t>チョクセツ</t>
    </rPh>
    <rPh sb="2" eb="4">
      <t>ケイヒ</t>
    </rPh>
    <rPh sb="7" eb="9">
      <t>ハッセイ</t>
    </rPh>
    <rPh sb="9" eb="10">
      <t>ジ</t>
    </rPh>
    <phoneticPr fontId="1"/>
  </si>
  <si>
    <t>症例毎に治療期移行時</t>
    <rPh sb="0" eb="2">
      <t>ショウレイ</t>
    </rPh>
    <rPh sb="2" eb="3">
      <t>マイ</t>
    </rPh>
    <rPh sb="4" eb="6">
      <t>チリョウ</t>
    </rPh>
    <rPh sb="6" eb="7">
      <t>キ</t>
    </rPh>
    <rPh sb="7" eb="9">
      <t>イコウ</t>
    </rPh>
    <rPh sb="9" eb="10">
      <t>ジ</t>
    </rPh>
    <phoneticPr fontId="1"/>
  </si>
  <si>
    <t>A</t>
    <phoneticPr fontId="1"/>
  </si>
  <si>
    <t>H</t>
    <phoneticPr fontId="1"/>
  </si>
  <si>
    <t>I</t>
    <phoneticPr fontId="1"/>
  </si>
  <si>
    <t>L</t>
    <phoneticPr fontId="1"/>
  </si>
  <si>
    <t>N</t>
    <phoneticPr fontId="1"/>
  </si>
  <si>
    <t>Ⅰ相</t>
    <rPh sb="1" eb="2">
      <t>ソウ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</si>
  <si>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</si>
  <si>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</si>
  <si>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</si>
  <si>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治験依頼者</t>
  </si>
  <si>
    <t>住所</t>
    <phoneticPr fontId="1"/>
  </si>
  <si>
    <t>治験責任医師</t>
    <rPh sb="0" eb="2">
      <t>チケン</t>
    </rPh>
    <rPh sb="2" eb="4">
      <t>セキニン</t>
    </rPh>
    <rPh sb="4" eb="6">
      <t>イシ</t>
    </rPh>
    <phoneticPr fontId="1"/>
  </si>
  <si>
    <t>来院回数（1被験者あたり）</t>
    <rPh sb="0" eb="2">
      <t>ライイン</t>
    </rPh>
    <rPh sb="2" eb="3">
      <t>カイ</t>
    </rPh>
    <rPh sb="3" eb="4">
      <t>カズ</t>
    </rPh>
    <rPh sb="6" eb="9">
      <t>ヒケンシャ</t>
    </rPh>
    <phoneticPr fontId="1"/>
  </si>
  <si>
    <t>経費基礎</t>
    <rPh sb="0" eb="2">
      <t>ケイヒ</t>
    </rPh>
    <rPh sb="2" eb="4">
      <t>キソ</t>
    </rPh>
    <phoneticPr fontId="1"/>
  </si>
  <si>
    <t>契約症例数</t>
    <rPh sb="0" eb="2">
      <t>ケイヤク</t>
    </rPh>
    <rPh sb="2" eb="4">
      <t>ショウレイ</t>
    </rPh>
    <rPh sb="4" eb="5">
      <t>スウ</t>
    </rPh>
    <phoneticPr fontId="1"/>
  </si>
  <si>
    <t>実施期間（月数）</t>
    <rPh sb="0" eb="2">
      <t>ジッシ</t>
    </rPh>
    <rPh sb="2" eb="4">
      <t>キカン</t>
    </rPh>
    <rPh sb="5" eb="7">
      <t>ツキスウ</t>
    </rPh>
    <phoneticPr fontId="1"/>
  </si>
  <si>
    <t>会社名称</t>
    <rPh sb="0" eb="2">
      <t>カイシャ</t>
    </rPh>
    <rPh sb="2" eb="4">
      <t>メイショウ</t>
    </rPh>
    <phoneticPr fontId="1"/>
  </si>
  <si>
    <t>例</t>
    <rPh sb="0" eb="1">
      <t>レイ</t>
    </rPh>
    <phoneticPr fontId="1"/>
  </si>
  <si>
    <t>回</t>
    <rPh sb="0" eb="1">
      <t>カイ</t>
    </rPh>
    <phoneticPr fontId="1"/>
  </si>
  <si>
    <t>ヶ月</t>
    <rPh sb="1" eb="2">
      <t>ゲツ</t>
    </rPh>
    <phoneticPr fontId="1"/>
  </si>
  <si>
    <t>治験薬</t>
    <rPh sb="0" eb="2">
      <t>チケン</t>
    </rPh>
    <rPh sb="2" eb="3">
      <t>ヤク</t>
    </rPh>
    <phoneticPr fontId="1"/>
  </si>
  <si>
    <t>記号等</t>
    <rPh sb="0" eb="2">
      <t>キゴウ</t>
    </rPh>
    <rPh sb="2" eb="3">
      <t>トウ</t>
    </rPh>
    <phoneticPr fontId="1"/>
  </si>
  <si>
    <t>　</t>
  </si>
  <si>
    <t>＝</t>
    <phoneticPr fontId="1"/>
  </si>
  <si>
    <t>代表者職名</t>
    <rPh sb="0" eb="3">
      <t>ダイヒョウシャ</t>
    </rPh>
    <rPh sb="3" eb="5">
      <t>ショクメイ</t>
    </rPh>
    <phoneticPr fontId="1"/>
  </si>
  <si>
    <t>代表者名</t>
    <rPh sb="3" eb="4">
      <t>メイ</t>
    </rPh>
    <phoneticPr fontId="1"/>
  </si>
  <si>
    <t>　　　　　</t>
    <phoneticPr fontId="1"/>
  </si>
  <si>
    <t>　　　　</t>
    <phoneticPr fontId="1"/>
  </si>
  <si>
    <t>　　　　　　　　　　　　　　株式会社麻生　飯塚病院</t>
    <rPh sb="14" eb="16">
      <t>カブシキ</t>
    </rPh>
    <rPh sb="16" eb="18">
      <t>カイシャ</t>
    </rPh>
    <rPh sb="18" eb="20">
      <t>アソウ</t>
    </rPh>
    <rPh sb="21" eb="23">
      <t>イイヅカ</t>
    </rPh>
    <rPh sb="23" eb="25">
      <t>ビョウイン</t>
    </rPh>
    <phoneticPr fontId="1"/>
  </si>
  <si>
    <t>症例毎に観察期脱落時</t>
    <rPh sb="0" eb="2">
      <t>ショウレイ</t>
    </rPh>
    <rPh sb="2" eb="3">
      <t>マイ</t>
    </rPh>
    <rPh sb="4" eb="6">
      <t>カンサツ</t>
    </rPh>
    <rPh sb="6" eb="7">
      <t>キ</t>
    </rPh>
    <rPh sb="7" eb="9">
      <t>ダツラク</t>
    </rPh>
    <rPh sb="9" eb="10">
      <t>ジ</t>
    </rPh>
    <phoneticPr fontId="1"/>
  </si>
  <si>
    <t>IRB事務、書類管理作業等
      ヶ月間（１ヶ月あたり50,000円）</t>
    <rPh sb="3" eb="5">
      <t>ジム</t>
    </rPh>
    <rPh sb="6" eb="8">
      <t>ショルイ</t>
    </rPh>
    <rPh sb="8" eb="10">
      <t>カンリ</t>
    </rPh>
    <rPh sb="10" eb="12">
      <t>サギョウ</t>
    </rPh>
    <rPh sb="12" eb="13">
      <t>トウ</t>
    </rPh>
    <rPh sb="26" eb="27">
      <t>ゲツ</t>
    </rPh>
    <rPh sb="36" eb="37">
      <t>エン</t>
    </rPh>
    <phoneticPr fontId="1"/>
  </si>
  <si>
    <t>経費請求先</t>
    <rPh sb="0" eb="2">
      <t>ケイヒ</t>
    </rPh>
    <rPh sb="2" eb="4">
      <t>セイキュウ</t>
    </rPh>
    <rPh sb="4" eb="5">
      <t>サキ</t>
    </rPh>
    <phoneticPr fontId="1"/>
  </si>
  <si>
    <t>請求書宛名名</t>
    <rPh sb="0" eb="3">
      <t>セイキュウショ</t>
    </rPh>
    <rPh sb="3" eb="5">
      <t>アテナ</t>
    </rPh>
    <rPh sb="5" eb="6">
      <t>メイ</t>
    </rPh>
    <phoneticPr fontId="1"/>
  </si>
  <si>
    <t>SMOの業務に応じて発生時</t>
    <rPh sb="4" eb="6">
      <t>ギョウム</t>
    </rPh>
    <rPh sb="7" eb="8">
      <t>オウ</t>
    </rPh>
    <rPh sb="10" eb="12">
      <t>ハッセイ</t>
    </rPh>
    <rPh sb="12" eb="13">
      <t>ジ</t>
    </rPh>
    <phoneticPr fontId="1"/>
  </si>
  <si>
    <t>1例：  point×6,000円=      円
契約例数：    症例</t>
    <rPh sb="1" eb="2">
      <t>レイ</t>
    </rPh>
    <rPh sb="16" eb="17">
      <t>エン</t>
    </rPh>
    <rPh sb="24" eb="25">
      <t>エン</t>
    </rPh>
    <phoneticPr fontId="1"/>
  </si>
  <si>
    <t>観察期脱落　１例：       　（発生実績に応じ請求）</t>
    <rPh sb="18" eb="20">
      <t>ハッセイ</t>
    </rPh>
    <rPh sb="20" eb="22">
      <t>ジッセキ</t>
    </rPh>
    <rPh sb="23" eb="24">
      <t>オウ</t>
    </rPh>
    <rPh sb="25" eb="27">
      <t>セイキュウ</t>
    </rPh>
    <phoneticPr fontId="1"/>
  </si>
  <si>
    <t>1来院:１0,000円　  回来院　   症例
*終了時、残金は返還</t>
    <rPh sb="1" eb="3">
      <t>ライイン</t>
    </rPh>
    <rPh sb="10" eb="11">
      <t>エン</t>
    </rPh>
    <rPh sb="14" eb="15">
      <t>カイ</t>
    </rPh>
    <rPh sb="15" eb="17">
      <t>ライイン</t>
    </rPh>
    <rPh sb="21" eb="23">
      <t>ショウレイ</t>
    </rPh>
    <rPh sb="25" eb="28">
      <t>シュウリョウジ</t>
    </rPh>
    <rPh sb="29" eb="31">
      <t>ザンキン</t>
    </rPh>
    <rPh sb="32" eb="34">
      <t>ヘンカン</t>
    </rPh>
    <phoneticPr fontId="1"/>
  </si>
  <si>
    <t>①＋②＋③＋④＋⑤＋⑦＋⑧-アの１０％+⑧-イ）×３５％</t>
    <phoneticPr fontId="1"/>
  </si>
  <si>
    <t>（①＋②＋③＋④＋⑤＋⑦＋⑧-アの１０％+⑧-イ＋⑨）×３０％</t>
    <phoneticPr fontId="1"/>
  </si>
  <si>
    <t>　　　　　　　　　　　　　　院長　　増本　陽秀　</t>
    <rPh sb="14" eb="16">
      <t>インチョウ</t>
    </rPh>
    <rPh sb="18" eb="20">
      <t>マスモト</t>
    </rPh>
    <rPh sb="21" eb="22">
      <t>ヨウ</t>
    </rPh>
    <rPh sb="22" eb="23">
      <t>ヒデ</t>
    </rPh>
    <phoneticPr fontId="1"/>
  </si>
  <si>
    <t xml:space="preserve">  *③には消費税がかかりません</t>
    <rPh sb="6" eb="9">
      <t>ショウヒゼイ</t>
    </rPh>
    <phoneticPr fontId="1"/>
  </si>
  <si>
    <t>※K、N、O、Pは52週で実施する回数とする</t>
  </si>
  <si>
    <t>円</t>
    <rPh sb="0" eb="1">
      <t>エン</t>
    </rPh>
    <phoneticPr fontId="1"/>
  </si>
  <si>
    <t>②</t>
    <phoneticPr fontId="1"/>
  </si>
  <si>
    <t>＋</t>
    <phoneticPr fontId="1"/>
  </si>
  <si>
    <t>①</t>
    <phoneticPr fontId="1"/>
  </si>
  <si>
    <t>＝</t>
    <phoneticPr fontId="1"/>
  </si>
  <si>
    <t>基礎額</t>
    <rPh sb="0" eb="3">
      <t>キソガク</t>
    </rPh>
    <phoneticPr fontId="1"/>
  </si>
  <si>
    <t>・・・・・・・・・・・・・</t>
    <phoneticPr fontId="1"/>
  </si>
  <si>
    <t>6,000円</t>
    <rPh sb="1" eb="6">
      <t>000エン</t>
    </rPh>
    <phoneticPr fontId="1"/>
  </si>
  <si>
    <t>×</t>
    <phoneticPr fontId="1"/>
  </si>
  <si>
    <t>合計ポイント数の２</t>
    <phoneticPr fontId="1"/>
  </si>
  <si>
    <t>①</t>
    <phoneticPr fontId="1"/>
  </si>
  <si>
    <t>・・・・・・・・・・・・・</t>
    <phoneticPr fontId="1"/>
  </si>
  <si>
    <t>合計ポイント数の１</t>
  </si>
  <si>
    <t>基礎額：</t>
    <rPh sb="0" eb="2">
      <t>キソ</t>
    </rPh>
    <rPh sb="2" eb="3">
      <t>ガク</t>
    </rPh>
    <phoneticPr fontId="1"/>
  </si>
  <si>
    <t>２．Q及びRの合計ポイント数</t>
    <phoneticPr fontId="1"/>
  </si>
  <si>
    <t>１．Q及びRを除いた合計ポイント数</t>
    <phoneticPr fontId="1"/>
  </si>
  <si>
    <t>合計ポイント数</t>
    <phoneticPr fontId="1"/>
  </si>
  <si>
    <t>Ⅰ</t>
  </si>
  <si>
    <t xml:space="preserve">Ⅱ相・Ⅲ相 </t>
    <rPh sb="4" eb="5">
      <t>ソウ</t>
    </rPh>
    <phoneticPr fontId="1"/>
  </si>
  <si>
    <t>相の種類</t>
    <phoneticPr fontId="1"/>
  </si>
  <si>
    <t>S</t>
    <phoneticPr fontId="1"/>
  </si>
  <si>
    <t>５１枚以上</t>
  </si>
  <si>
    <t xml:space="preserve">３１～５０枚  </t>
  </si>
  <si>
    <t xml:space="preserve">３０枚以内 </t>
  </si>
  <si>
    <t>承認申請に使用される文書等の作成</t>
    <phoneticPr fontId="1"/>
  </si>
  <si>
    <t>R</t>
    <phoneticPr fontId="1"/>
  </si>
  <si>
    <t>　　</t>
  </si>
  <si>
    <t xml:space="preserve"> １回 </t>
  </si>
  <si>
    <t>症例発表</t>
    <phoneticPr fontId="1"/>
  </si>
  <si>
    <t>Q</t>
    <phoneticPr fontId="1"/>
  </si>
  <si>
    <t xml:space="preserve">×回数         </t>
  </si>
  <si>
    <t>生検回数</t>
    <phoneticPr fontId="1"/>
  </si>
  <si>
    <t>P</t>
    <phoneticPr fontId="1"/>
  </si>
  <si>
    <t>特殊検査のための検体採取回数</t>
    <phoneticPr fontId="1"/>
  </si>
  <si>
    <t>O</t>
    <phoneticPr fontId="1"/>
  </si>
  <si>
    <t>侵襲的機能検査及び画像診断回数</t>
    <phoneticPr fontId="1"/>
  </si>
  <si>
    <t>１００以上</t>
  </si>
  <si>
    <t xml:space="preserve">５０～９９  </t>
  </si>
  <si>
    <t xml:space="preserve">４９以下  </t>
  </si>
  <si>
    <t>一般的検査＋非侵襲的機能検査及び画像診断項目数</t>
    <phoneticPr fontId="1"/>
  </si>
  <si>
    <t>M</t>
    <phoneticPr fontId="1"/>
  </si>
  <si>
    <t>Ⅲ</t>
  </si>
  <si>
    <t>１０以上</t>
  </si>
  <si>
    <t xml:space="preserve">５～９  </t>
  </si>
  <si>
    <t xml:space="preserve">４以下  </t>
  </si>
  <si>
    <t>臨床症状観察項目数</t>
    <phoneticPr fontId="1"/>
  </si>
  <si>
    <t xml:space="preserve">４以下 </t>
  </si>
  <si>
    <t>チェックポイントの経過観察回数</t>
    <phoneticPr fontId="1"/>
  </si>
  <si>
    <t>K</t>
    <phoneticPr fontId="1"/>
  </si>
  <si>
    <t>３０以上</t>
  </si>
  <si>
    <t xml:space="preserve">２０～２９  </t>
  </si>
  <si>
    <t xml:space="preserve">１９以下  </t>
  </si>
  <si>
    <t>被験者の選出（適格＋除外基準数）</t>
    <phoneticPr fontId="1"/>
  </si>
  <si>
    <t>J</t>
    <phoneticPr fontId="1"/>
  </si>
  <si>
    <t>乳児、新生児</t>
  </si>
  <si>
    <t>小児、成人（高齢者、肝、腎障害等合併有）</t>
  </si>
  <si>
    <t xml:space="preserve">成人  </t>
  </si>
  <si>
    <t>被験者層</t>
    <phoneticPr fontId="1"/>
  </si>
  <si>
    <t>Ⅱ</t>
  </si>
  <si>
    <t>２５～49週,50週以上は25週毎に９ポイント加算</t>
    <rPh sb="9" eb="10">
      <t>シュウ</t>
    </rPh>
    <rPh sb="10" eb="12">
      <t>イジョウ</t>
    </rPh>
    <rPh sb="15" eb="16">
      <t>シュウ</t>
    </rPh>
    <rPh sb="16" eb="17">
      <t>マイ</t>
    </rPh>
    <rPh sb="23" eb="25">
      <t>カサン</t>
    </rPh>
    <phoneticPr fontId="1"/>
  </si>
  <si>
    <t xml:space="preserve">５～２４週  </t>
  </si>
  <si>
    <t xml:space="preserve">４週間以内  </t>
  </si>
  <si>
    <t>治験薬の投与期間</t>
    <phoneticPr fontId="1"/>
  </si>
  <si>
    <t>静注・特殊</t>
  </si>
  <si>
    <t xml:space="preserve">皮下・筋注  </t>
  </si>
  <si>
    <t xml:space="preserve">内用・外用  </t>
  </si>
  <si>
    <t>治験薬の投与経路</t>
    <phoneticPr fontId="1"/>
  </si>
  <si>
    <t>G</t>
    <phoneticPr fontId="1"/>
  </si>
  <si>
    <t>全面禁止</t>
  </si>
  <si>
    <t xml:space="preserve">同効薬のみ禁止  </t>
  </si>
  <si>
    <t>同効薬でも不変使用可</t>
  </si>
  <si>
    <t>併用薬の使用</t>
    <phoneticPr fontId="1"/>
  </si>
  <si>
    <t>F</t>
    <phoneticPr fontId="1"/>
  </si>
  <si>
    <t xml:space="preserve">  </t>
  </si>
  <si>
    <t xml:space="preserve">使用  </t>
  </si>
  <si>
    <t>プラセボの使用</t>
    <phoneticPr fontId="1"/>
  </si>
  <si>
    <t>E</t>
    <phoneticPr fontId="1"/>
  </si>
  <si>
    <t>二重盲検</t>
  </si>
  <si>
    <t xml:space="preserve">単盲検  </t>
  </si>
  <si>
    <t xml:space="preserve">オープン  </t>
  </si>
  <si>
    <t>デザイン</t>
  </si>
  <si>
    <t>D</t>
    <phoneticPr fontId="1"/>
  </si>
  <si>
    <t>未承認</t>
  </si>
  <si>
    <t>同一適応に欧米で承認</t>
  </si>
  <si>
    <t>他の適応に国内で承認</t>
  </si>
  <si>
    <t>治験薬製造承認の状況</t>
  </si>
  <si>
    <t>C</t>
    <phoneticPr fontId="1"/>
  </si>
  <si>
    <t xml:space="preserve">   入院</t>
  </si>
  <si>
    <t xml:space="preserve">  外来</t>
  </si>
  <si>
    <t>入院・外来の別</t>
  </si>
  <si>
    <t>B</t>
    <phoneticPr fontId="1"/>
  </si>
  <si>
    <t>重症・重篤</t>
  </si>
  <si>
    <t xml:space="preserve">  中等度</t>
  </si>
  <si>
    <t xml:space="preserve">  軽症</t>
  </si>
  <si>
    <t>対象疾患の重症度</t>
  </si>
  <si>
    <t>ポイント数</t>
    <rPh sb="4" eb="5">
      <t>スウ</t>
    </rPh>
    <phoneticPr fontId="1"/>
  </si>
  <si>
    <t>Ⅲ</t>
    <phoneticPr fontId="1"/>
  </si>
  <si>
    <t>Ⅱ</t>
    <phoneticPr fontId="1"/>
  </si>
  <si>
    <t>Ⅰ</t>
    <phoneticPr fontId="1"/>
  </si>
  <si>
    <t>ポイント</t>
    <phoneticPr fontId="1"/>
  </si>
  <si>
    <t>ウエイト</t>
    <phoneticPr fontId="1"/>
  </si>
  <si>
    <t>　　　　　　　ウエイト・ポイント
要素</t>
    <rPh sb="19" eb="21">
      <t>ヨウソ</t>
    </rPh>
    <phoneticPr fontId="1"/>
  </si>
  <si>
    <t>研究課題名</t>
  </si>
  <si>
    <t>治験薬等の名称</t>
    <rPh sb="0" eb="2">
      <t>チケン</t>
    </rPh>
    <rPh sb="2" eb="3">
      <t>ヤク</t>
    </rPh>
    <rPh sb="3" eb="4">
      <t>トウ</t>
    </rPh>
    <rPh sb="5" eb="7">
      <t>メイショウ</t>
    </rPh>
    <phoneticPr fontId="1"/>
  </si>
  <si>
    <t>個々の治験について、要素毎に該当するポイントを求め、そのポイントを合計したものをその試験のポイント数とする。</t>
  </si>
  <si>
    <t>臨床試験研究経費ポイント算出表</t>
    <phoneticPr fontId="1"/>
  </si>
  <si>
    <t>左のセルに加算ﾎﾟｲﾝﾄを記入</t>
    <rPh sb="0" eb="1">
      <t>ヒダリ</t>
    </rPh>
    <rPh sb="5" eb="7">
      <t>カサン</t>
    </rPh>
    <rPh sb="13" eb="15">
      <t>キニュウ</t>
    </rPh>
    <phoneticPr fontId="1"/>
  </si>
  <si>
    <t>課題名</t>
    <rPh sb="0" eb="2">
      <t>カダイ</t>
    </rPh>
    <rPh sb="2" eb="3">
      <t>メイ</t>
    </rPh>
    <phoneticPr fontId="1"/>
  </si>
  <si>
    <t>2021/　/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</si>
</sst>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42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22">
    <xf numFmtId="0" fontId="0" fillId="0" borderId="0" xfId="0"/>
    <xf numFmtId="0" fontId="2" fillId="0" borderId="11" xfId="0" applyFont="1" applyBorder="1" applyAlignment="1">
      <alignment horizontal="center"/>
    </xf>
    <xf numFmtId="0" fontId="0" fillId="0" borderId="0" xfId="0" applyAlignment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177" fontId="0" fillId="0" borderId="0" xfId="0" applyNumberFormat="1"/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3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Protection="1">
      <protection locked="0"/>
    </xf>
    <xf numFmtId="0" fontId="0" fillId="0" borderId="10" xfId="0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0" xfId="0" applyAlignment="1">
      <alignment horizontal="center"/>
    </xf>
    <xf numFmtId="176" fontId="0" fillId="0" borderId="10" xfId="0" applyNumberFormat="1" applyBorder="1"/>
    <xf numFmtId="0" fontId="0" fillId="0" borderId="0" xfId="0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24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10" xfId="0" applyBorder="1" applyAlignment="1" applyProtection="1">
      <protection locked="0"/>
    </xf>
    <xf numFmtId="0" fontId="0" fillId="0" borderId="10" xfId="0" applyBorder="1" applyAlignment="1"/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/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3" fontId="24" fillId="0" borderId="13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58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0</xdr:row>
      <xdr:rowOff>0</xdr:rowOff>
    </xdr:from>
    <xdr:to>
      <xdr:col>1</xdr:col>
      <xdr:colOff>685800</xdr:colOff>
      <xdr:row>0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6860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962025</xdr:colOff>
      <xdr:row>0</xdr:row>
      <xdr:rowOff>0</xdr:rowOff>
    </xdr:from>
    <xdr:to>
      <xdr:col>2</xdr:col>
      <xdr:colOff>685800</xdr:colOff>
      <xdr:row>0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5381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504825</xdr:colOff>
      <xdr:row>0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2162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9</xdr:row>
      <xdr:rowOff>228600</xdr:rowOff>
    </xdr:from>
    <xdr:to>
      <xdr:col>22</xdr:col>
      <xdr:colOff>19050</xdr:colOff>
      <xdr:row>10</xdr:row>
      <xdr:rowOff>238125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5429250" y="1714500"/>
          <a:ext cx="666750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9</xdr:col>
      <xdr:colOff>152400</xdr:colOff>
      <xdr:row>11</xdr:row>
      <xdr:rowOff>0</xdr:rowOff>
    </xdr:from>
    <xdr:to>
      <xdr:col>11</xdr:col>
      <xdr:colOff>304800</xdr:colOff>
      <xdr:row>12</xdr:row>
      <xdr:rowOff>9525</xdr:rowOff>
    </xdr:to>
    <xdr:sp macro="" textlink="">
      <xdr:nvSpPr>
        <xdr:cNvPr id="3" name="円/楕円 1"/>
        <xdr:cNvSpPr>
          <a:spLocks noChangeArrowheads="1"/>
        </xdr:cNvSpPr>
      </xdr:nvSpPr>
      <xdr:spPr bwMode="auto">
        <a:xfrm>
          <a:off x="2638425" y="1885950"/>
          <a:ext cx="676275" cy="1809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9</xdr:col>
      <xdr:colOff>152400</xdr:colOff>
      <xdr:row>16</xdr:row>
      <xdr:rowOff>28575</xdr:rowOff>
    </xdr:from>
    <xdr:to>
      <xdr:col>11</xdr:col>
      <xdr:colOff>304800</xdr:colOff>
      <xdr:row>17</xdr:row>
      <xdr:rowOff>38100</xdr:rowOff>
    </xdr:to>
    <xdr:sp macro="" textlink="">
      <xdr:nvSpPr>
        <xdr:cNvPr id="4" name="円/楕円 1"/>
        <xdr:cNvSpPr>
          <a:spLocks noChangeArrowheads="1"/>
        </xdr:cNvSpPr>
      </xdr:nvSpPr>
      <xdr:spPr bwMode="auto">
        <a:xfrm>
          <a:off x="2638425" y="2771775"/>
          <a:ext cx="676275" cy="1809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14</xdr:col>
      <xdr:colOff>247650</xdr:colOff>
      <xdr:row>11</xdr:row>
      <xdr:rowOff>228600</xdr:rowOff>
    </xdr:from>
    <xdr:to>
      <xdr:col>17</xdr:col>
      <xdr:colOff>85725</xdr:colOff>
      <xdr:row>12</xdr:row>
      <xdr:rowOff>238125</xdr:rowOff>
    </xdr:to>
    <xdr:sp macro="" textlink="">
      <xdr:nvSpPr>
        <xdr:cNvPr id="5" name="円/楕円 1"/>
        <xdr:cNvSpPr>
          <a:spLocks noChangeArrowheads="1"/>
        </xdr:cNvSpPr>
      </xdr:nvSpPr>
      <xdr:spPr bwMode="auto">
        <a:xfrm>
          <a:off x="4114800" y="2057400"/>
          <a:ext cx="666750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9</xdr:col>
      <xdr:colOff>123825</xdr:colOff>
      <xdr:row>12</xdr:row>
      <xdr:rowOff>180975</xdr:rowOff>
    </xdr:from>
    <xdr:to>
      <xdr:col>11</xdr:col>
      <xdr:colOff>276225</xdr:colOff>
      <xdr:row>13</xdr:row>
      <xdr:rowOff>190500</xdr:rowOff>
    </xdr:to>
    <xdr:sp macro="" textlink="">
      <xdr:nvSpPr>
        <xdr:cNvPr id="6" name="円/楕円 1"/>
        <xdr:cNvSpPr>
          <a:spLocks noChangeArrowheads="1"/>
        </xdr:cNvSpPr>
      </xdr:nvSpPr>
      <xdr:spPr bwMode="auto">
        <a:xfrm>
          <a:off x="2609850" y="2228850"/>
          <a:ext cx="704850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18</xdr:col>
      <xdr:colOff>266700</xdr:colOff>
      <xdr:row>14</xdr:row>
      <xdr:rowOff>28575</xdr:rowOff>
    </xdr:from>
    <xdr:to>
      <xdr:col>21</xdr:col>
      <xdr:colOff>104775</xdr:colOff>
      <xdr:row>15</xdr:row>
      <xdr:rowOff>38100</xdr:rowOff>
    </xdr:to>
    <xdr:sp macro="" textlink="">
      <xdr:nvSpPr>
        <xdr:cNvPr id="7" name="円/楕円 1"/>
        <xdr:cNvSpPr>
          <a:spLocks noChangeArrowheads="1"/>
        </xdr:cNvSpPr>
      </xdr:nvSpPr>
      <xdr:spPr bwMode="auto">
        <a:xfrm>
          <a:off x="5543550" y="3505200"/>
          <a:ext cx="781050" cy="2571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14</xdr:col>
      <xdr:colOff>38100</xdr:colOff>
      <xdr:row>14</xdr:row>
      <xdr:rowOff>228600</xdr:rowOff>
    </xdr:from>
    <xdr:to>
      <xdr:col>16</xdr:col>
      <xdr:colOff>190500</xdr:colOff>
      <xdr:row>15</xdr:row>
      <xdr:rowOff>238125</xdr:rowOff>
    </xdr:to>
    <xdr:sp macro="" textlink="">
      <xdr:nvSpPr>
        <xdr:cNvPr id="8" name="円/楕円 1"/>
        <xdr:cNvSpPr>
          <a:spLocks noChangeArrowheads="1"/>
        </xdr:cNvSpPr>
      </xdr:nvSpPr>
      <xdr:spPr bwMode="auto">
        <a:xfrm>
          <a:off x="3905250" y="2571750"/>
          <a:ext cx="704850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9</xdr:col>
      <xdr:colOff>9525</xdr:colOff>
      <xdr:row>18</xdr:row>
      <xdr:rowOff>57150</xdr:rowOff>
    </xdr:from>
    <xdr:to>
      <xdr:col>11</xdr:col>
      <xdr:colOff>161925</xdr:colOff>
      <xdr:row>18</xdr:row>
      <xdr:rowOff>314325</xdr:rowOff>
    </xdr:to>
    <xdr:sp macro="" textlink="">
      <xdr:nvSpPr>
        <xdr:cNvPr id="9" name="円/楕円 1"/>
        <xdr:cNvSpPr>
          <a:spLocks noChangeArrowheads="1"/>
        </xdr:cNvSpPr>
      </xdr:nvSpPr>
      <xdr:spPr bwMode="auto">
        <a:xfrm>
          <a:off x="2495550" y="3143250"/>
          <a:ext cx="704850" cy="1143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14</xdr:col>
      <xdr:colOff>76200</xdr:colOff>
      <xdr:row>17</xdr:row>
      <xdr:rowOff>276225</xdr:rowOff>
    </xdr:from>
    <xdr:to>
      <xdr:col>16</xdr:col>
      <xdr:colOff>228600</xdr:colOff>
      <xdr:row>17</xdr:row>
      <xdr:rowOff>533400</xdr:rowOff>
    </xdr:to>
    <xdr:sp macro="" textlink="">
      <xdr:nvSpPr>
        <xdr:cNvPr id="10" name="円/楕円 1"/>
        <xdr:cNvSpPr>
          <a:spLocks noChangeArrowheads="1"/>
        </xdr:cNvSpPr>
      </xdr:nvSpPr>
      <xdr:spPr bwMode="auto">
        <a:xfrm>
          <a:off x="3943350" y="3086100"/>
          <a:ext cx="704850" cy="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19</xdr:col>
      <xdr:colOff>133350</xdr:colOff>
      <xdr:row>19</xdr:row>
      <xdr:rowOff>85725</xdr:rowOff>
    </xdr:from>
    <xdr:to>
      <xdr:col>21</xdr:col>
      <xdr:colOff>285750</xdr:colOff>
      <xdr:row>19</xdr:row>
      <xdr:rowOff>342900</xdr:rowOff>
    </xdr:to>
    <xdr:sp macro="" textlink="">
      <xdr:nvSpPr>
        <xdr:cNvPr id="11" name="円/楕円 1"/>
        <xdr:cNvSpPr>
          <a:spLocks noChangeArrowheads="1"/>
        </xdr:cNvSpPr>
      </xdr:nvSpPr>
      <xdr:spPr bwMode="auto">
        <a:xfrm>
          <a:off x="5381625" y="3343275"/>
          <a:ext cx="695325" cy="857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19</xdr:col>
      <xdr:colOff>133350</xdr:colOff>
      <xdr:row>20</xdr:row>
      <xdr:rowOff>95250</xdr:rowOff>
    </xdr:from>
    <xdr:to>
      <xdr:col>21</xdr:col>
      <xdr:colOff>285750</xdr:colOff>
      <xdr:row>20</xdr:row>
      <xdr:rowOff>352425</xdr:rowOff>
    </xdr:to>
    <xdr:sp macro="" textlink="">
      <xdr:nvSpPr>
        <xdr:cNvPr id="12" name="円/楕円 1"/>
        <xdr:cNvSpPr>
          <a:spLocks noChangeArrowheads="1"/>
        </xdr:cNvSpPr>
      </xdr:nvSpPr>
      <xdr:spPr bwMode="auto">
        <a:xfrm>
          <a:off x="5381625" y="3524250"/>
          <a:ext cx="695325" cy="762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19</xdr:col>
      <xdr:colOff>114300</xdr:colOff>
      <xdr:row>20</xdr:row>
      <xdr:rowOff>371475</xdr:rowOff>
    </xdr:from>
    <xdr:to>
      <xdr:col>21</xdr:col>
      <xdr:colOff>266700</xdr:colOff>
      <xdr:row>21</xdr:row>
      <xdr:rowOff>228600</xdr:rowOff>
    </xdr:to>
    <xdr:sp macro="" textlink="">
      <xdr:nvSpPr>
        <xdr:cNvPr id="13" name="円/楕円 1"/>
        <xdr:cNvSpPr>
          <a:spLocks noChangeArrowheads="1"/>
        </xdr:cNvSpPr>
      </xdr:nvSpPr>
      <xdr:spPr bwMode="auto">
        <a:xfrm>
          <a:off x="5362575" y="3600450"/>
          <a:ext cx="704850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14</xdr:col>
      <xdr:colOff>142875</xdr:colOff>
      <xdr:row>22</xdr:row>
      <xdr:rowOff>142875</xdr:rowOff>
    </xdr:from>
    <xdr:to>
      <xdr:col>16</xdr:col>
      <xdr:colOff>295275</xdr:colOff>
      <xdr:row>22</xdr:row>
      <xdr:rowOff>400050</xdr:rowOff>
    </xdr:to>
    <xdr:sp macro="" textlink="">
      <xdr:nvSpPr>
        <xdr:cNvPr id="14" name="円/楕円 1"/>
        <xdr:cNvSpPr>
          <a:spLocks noChangeArrowheads="1"/>
        </xdr:cNvSpPr>
      </xdr:nvSpPr>
      <xdr:spPr bwMode="auto">
        <a:xfrm>
          <a:off x="4010025" y="3914775"/>
          <a:ext cx="685800" cy="285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8</xdr:col>
      <xdr:colOff>304800</xdr:colOff>
      <xdr:row>9</xdr:row>
      <xdr:rowOff>9525</xdr:rowOff>
    </xdr:from>
    <xdr:to>
      <xdr:col>12</xdr:col>
      <xdr:colOff>257175</xdr:colOff>
      <xdr:row>9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2486025" y="1552575"/>
          <a:ext cx="108585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（ウエイト</a:t>
          </a:r>
          <a:r>
            <a:rPr kumimoji="1" lang="en-US" altLang="ja-JP" sz="1100"/>
            <a:t>×</a:t>
          </a:r>
          <a:r>
            <a:rPr kumimoji="1" lang="ja-JP" altLang="en-US" sz="1100"/>
            <a:t>１）</a:t>
          </a:r>
        </a:p>
      </xdr:txBody>
    </xdr:sp>
    <xdr:clientData/>
  </xdr:twoCellAnchor>
  <xdr:twoCellAnchor>
    <xdr:from>
      <xdr:col>13</xdr:col>
      <xdr:colOff>219075</xdr:colOff>
      <xdr:row>9</xdr:row>
      <xdr:rowOff>9525</xdr:rowOff>
    </xdr:from>
    <xdr:to>
      <xdr:col>17</xdr:col>
      <xdr:colOff>171450</xdr:colOff>
      <xdr:row>9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3810000" y="1552575"/>
          <a:ext cx="1057275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（ウエイト</a:t>
          </a:r>
          <a:r>
            <a:rPr kumimoji="1" lang="en-US" altLang="ja-JP" sz="1100"/>
            <a:t>×</a:t>
          </a:r>
          <a:r>
            <a:rPr kumimoji="1" lang="ja-JP" altLang="en-US" sz="1100"/>
            <a:t>３）</a:t>
          </a:r>
          <a:endParaRPr kumimoji="1" lang="en-US" altLang="ja-JP" sz="1100"/>
        </a:p>
        <a:p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18</xdr:col>
      <xdr:colOff>209550</xdr:colOff>
      <xdr:row>9</xdr:row>
      <xdr:rowOff>9525</xdr:rowOff>
    </xdr:from>
    <xdr:to>
      <xdr:col>22</xdr:col>
      <xdr:colOff>161925</xdr:colOff>
      <xdr:row>9</xdr:row>
      <xdr:rowOff>209550</xdr:rowOff>
    </xdr:to>
    <xdr:sp macro="" textlink="">
      <xdr:nvSpPr>
        <xdr:cNvPr id="17" name="テキスト ボックス 16"/>
        <xdr:cNvSpPr txBox="1"/>
      </xdr:nvSpPr>
      <xdr:spPr>
        <a:xfrm>
          <a:off x="5181600" y="1552575"/>
          <a:ext cx="1057275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（ウエイト</a:t>
          </a:r>
          <a:r>
            <a:rPr kumimoji="1" lang="en-US" altLang="ja-JP" sz="1100"/>
            <a:t>×</a:t>
          </a:r>
          <a:r>
            <a:rPr kumimoji="1" lang="ja-JP" altLang="en-US" sz="1100"/>
            <a:t>５）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9</xdr:row>
      <xdr:rowOff>9525</xdr:rowOff>
    </xdr:from>
    <xdr:to>
      <xdr:col>1</xdr:col>
      <xdr:colOff>1162050</xdr:colOff>
      <xdr:row>11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514475" y="17240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381000</xdr:colOff>
      <xdr:row>27</xdr:row>
      <xdr:rowOff>371475</xdr:rowOff>
    </xdr:from>
    <xdr:to>
      <xdr:col>1</xdr:col>
      <xdr:colOff>381000</xdr:colOff>
      <xdr:row>29</xdr:row>
      <xdr:rowOff>400050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>
          <a:off x="733425" y="88487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4</xdr:row>
      <xdr:rowOff>0</xdr:rowOff>
    </xdr:from>
    <xdr:to>
      <xdr:col>1</xdr:col>
      <xdr:colOff>1990725</xdr:colOff>
      <xdr:row>4</xdr:row>
      <xdr:rowOff>0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>
          <a:off x="133350" y="857250"/>
          <a:ext cx="2209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</xdr:row>
      <xdr:rowOff>171450</xdr:rowOff>
    </xdr:from>
    <xdr:to>
      <xdr:col>2</xdr:col>
      <xdr:colOff>276225</xdr:colOff>
      <xdr:row>4</xdr:row>
      <xdr:rowOff>47625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419350" y="68580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殿</a:t>
          </a:r>
        </a:p>
      </xdr:txBody>
    </xdr:sp>
    <xdr:clientData/>
  </xdr:twoCellAnchor>
  <xdr:twoCellAnchor>
    <xdr:from>
      <xdr:col>0</xdr:col>
      <xdr:colOff>0</xdr:colOff>
      <xdr:row>28</xdr:row>
      <xdr:rowOff>95250</xdr:rowOff>
    </xdr:from>
    <xdr:to>
      <xdr:col>1</xdr:col>
      <xdr:colOff>419100</xdr:colOff>
      <xdr:row>28</xdr:row>
      <xdr:rowOff>400050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0" y="8943975"/>
          <a:ext cx="771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(10%)</a:t>
          </a:r>
        </a:p>
      </xdr:txBody>
    </xdr:sp>
    <xdr:clientData/>
  </xdr:twoCellAnchor>
  <xdr:twoCellAnchor>
    <xdr:from>
      <xdr:col>0</xdr:col>
      <xdr:colOff>19050</xdr:colOff>
      <xdr:row>29</xdr:row>
      <xdr:rowOff>104775</xdr:rowOff>
    </xdr:from>
    <xdr:to>
      <xdr:col>1</xdr:col>
      <xdr:colOff>323850</xdr:colOff>
      <xdr:row>29</xdr:row>
      <xdr:rowOff>333375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9050" y="9239250"/>
          <a:ext cx="6572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請求金額</a:t>
          </a:r>
        </a:p>
      </xdr:txBody>
    </xdr:sp>
    <xdr:clientData/>
  </xdr:twoCellAnchor>
  <xdr:twoCellAnchor>
    <xdr:from>
      <xdr:col>1</xdr:col>
      <xdr:colOff>1447800</xdr:colOff>
      <xdr:row>28</xdr:row>
      <xdr:rowOff>209550</xdr:rowOff>
    </xdr:from>
    <xdr:to>
      <xdr:col>1</xdr:col>
      <xdr:colOff>1724025</xdr:colOff>
      <xdr:row>28</xdr:row>
      <xdr:rowOff>409575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800225" y="8924925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1447800</xdr:colOff>
      <xdr:row>29</xdr:row>
      <xdr:rowOff>180975</xdr:rowOff>
    </xdr:from>
    <xdr:to>
      <xdr:col>1</xdr:col>
      <xdr:colOff>1724025</xdr:colOff>
      <xdr:row>29</xdr:row>
      <xdr:rowOff>381000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800225" y="9315450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0</xdr:col>
      <xdr:colOff>66675</xdr:colOff>
      <xdr:row>10</xdr:row>
      <xdr:rowOff>38100</xdr:rowOff>
    </xdr:from>
    <xdr:to>
      <xdr:col>1</xdr:col>
      <xdr:colOff>1066800</xdr:colOff>
      <xdr:row>10</xdr:row>
      <xdr:rowOff>247650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66675" y="2019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治験薬名又はコード</a:t>
          </a:r>
        </a:p>
      </xdr:txBody>
    </xdr:sp>
    <xdr:clientData/>
  </xdr:twoCellAnchor>
  <xdr:twoCellAnchor>
    <xdr:from>
      <xdr:col>0</xdr:col>
      <xdr:colOff>57150</xdr:colOff>
      <xdr:row>9</xdr:row>
      <xdr:rowOff>47625</xdr:rowOff>
    </xdr:from>
    <xdr:to>
      <xdr:col>1</xdr:col>
      <xdr:colOff>1057275</xdr:colOff>
      <xdr:row>9</xdr:row>
      <xdr:rowOff>257175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57150" y="1762125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治験依頼書受付番号</a:t>
          </a:r>
        </a:p>
      </xdr:txBody>
    </xdr:sp>
    <xdr:clientData/>
  </xdr:twoCellAnchor>
  <xdr:twoCellAnchor>
    <xdr:from>
      <xdr:col>6</xdr:col>
      <xdr:colOff>85725</xdr:colOff>
      <xdr:row>21</xdr:row>
      <xdr:rowOff>57150</xdr:rowOff>
    </xdr:from>
    <xdr:to>
      <xdr:col>7</xdr:col>
      <xdr:colOff>38100</xdr:colOff>
      <xdr:row>21</xdr:row>
      <xdr:rowOff>247650</xdr:rowOff>
    </xdr:to>
    <xdr:sp macro="" textlink="">
      <xdr:nvSpPr>
        <xdr:cNvPr id="1035" name="Line 12"/>
        <xdr:cNvSpPr>
          <a:spLocks noChangeShapeType="1"/>
        </xdr:cNvSpPr>
      </xdr:nvSpPr>
      <xdr:spPr bwMode="auto">
        <a:xfrm flipH="1">
          <a:off x="7439025" y="5972175"/>
          <a:ext cx="6381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</xdr:colOff>
      <xdr:row>20</xdr:row>
      <xdr:rowOff>38100</xdr:rowOff>
    </xdr:from>
    <xdr:to>
      <xdr:col>9</xdr:col>
      <xdr:colOff>323850</xdr:colOff>
      <xdr:row>21</xdr:row>
      <xdr:rowOff>38100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8048625" y="5572125"/>
          <a:ext cx="168592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ＳＭＯの費用を金額の欄にお入れ下さい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3" sqref="B3:B7"/>
    </sheetView>
  </sheetViews>
  <sheetFormatPr defaultRowHeight="13.5"/>
  <cols>
    <col min="1" max="1" width="21.75" customWidth="1"/>
    <col min="2" max="2" width="39.875" customWidth="1"/>
  </cols>
  <sheetData>
    <row r="1" spans="1:2">
      <c r="A1" t="s">
        <v>52</v>
      </c>
    </row>
    <row r="2" spans="1:2">
      <c r="A2" s="18" t="s">
        <v>53</v>
      </c>
      <c r="B2" s="26"/>
    </row>
    <row r="3" spans="1:2">
      <c r="A3" s="65" t="s">
        <v>181</v>
      </c>
      <c r="B3" s="63"/>
    </row>
    <row r="4" spans="1:2">
      <c r="A4" s="66"/>
      <c r="B4" s="64"/>
    </row>
    <row r="5" spans="1:2">
      <c r="A5" s="66"/>
      <c r="B5" s="64"/>
    </row>
    <row r="6" spans="1:2">
      <c r="A6" s="66"/>
      <c r="B6" s="64"/>
    </row>
    <row r="7" spans="1:2">
      <c r="A7" s="66"/>
      <c r="B7" s="64"/>
    </row>
    <row r="8" spans="1:2">
      <c r="A8" s="61"/>
      <c r="B8" s="62"/>
    </row>
    <row r="9" spans="1:2">
      <c r="A9" t="s">
        <v>41</v>
      </c>
      <c r="B9" s="19"/>
    </row>
    <row r="10" spans="1:2">
      <c r="A10" s="18" t="s">
        <v>42</v>
      </c>
      <c r="B10" s="26"/>
    </row>
    <row r="11" spans="1:2">
      <c r="A11" s="18" t="s">
        <v>48</v>
      </c>
      <c r="B11" s="28"/>
    </row>
    <row r="12" spans="1:2">
      <c r="A12" s="18" t="s">
        <v>56</v>
      </c>
      <c r="B12" s="26"/>
    </row>
    <row r="13" spans="1:2">
      <c r="A13" s="18" t="s">
        <v>57</v>
      </c>
      <c r="B13" s="26"/>
    </row>
    <row r="14" spans="1:2">
      <c r="A14" s="32"/>
      <c r="B14" s="33"/>
    </row>
    <row r="15" spans="1:2">
      <c r="A15" s="34" t="s">
        <v>63</v>
      </c>
      <c r="B15" s="33"/>
    </row>
    <row r="16" spans="1:2">
      <c r="A16" s="18" t="s">
        <v>64</v>
      </c>
      <c r="B16" s="29"/>
    </row>
    <row r="17" spans="1:3">
      <c r="B17" s="19"/>
    </row>
    <row r="18" spans="1:3">
      <c r="A18" s="17" t="s">
        <v>43</v>
      </c>
      <c r="B18" s="19"/>
    </row>
    <row r="19" spans="1:3">
      <c r="A19" s="18" t="s">
        <v>38</v>
      </c>
      <c r="B19" s="26"/>
    </row>
    <row r="20" spans="1:3">
      <c r="A20" s="18" t="s">
        <v>39</v>
      </c>
      <c r="B20" s="26"/>
    </row>
    <row r="21" spans="1:3">
      <c r="A21" s="18" t="s">
        <v>40</v>
      </c>
      <c r="B21" s="26"/>
    </row>
    <row r="22" spans="1:3">
      <c r="B22" s="19"/>
    </row>
    <row r="23" spans="1:3">
      <c r="A23" s="17" t="s">
        <v>45</v>
      </c>
      <c r="B23" s="19"/>
    </row>
    <row r="24" spans="1:3">
      <c r="A24" s="18" t="s">
        <v>46</v>
      </c>
      <c r="B24" s="26"/>
      <c r="C24" t="s">
        <v>49</v>
      </c>
    </row>
    <row r="25" spans="1:3">
      <c r="A25" s="18" t="s">
        <v>44</v>
      </c>
      <c r="B25" s="26"/>
      <c r="C25" t="s">
        <v>50</v>
      </c>
    </row>
    <row r="26" spans="1:3">
      <c r="A26" s="18" t="s">
        <v>47</v>
      </c>
      <c r="B26" s="26"/>
      <c r="C26" t="s">
        <v>51</v>
      </c>
    </row>
  </sheetData>
  <mergeCells count="2">
    <mergeCell ref="B3:B7"/>
    <mergeCell ref="A3:A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topLeftCell="B1" zoomScaleNormal="100" workbookViewId="0">
      <selection activeCell="AC11" sqref="AC11"/>
    </sheetView>
  </sheetViews>
  <sheetFormatPr defaultColWidth="3.625" defaultRowHeight="20.100000000000001" customHeight="1"/>
  <cols>
    <col min="1" max="1" width="3.25" style="36" bestFit="1" customWidth="1"/>
    <col min="2" max="2" width="3.625" style="37" customWidth="1"/>
    <col min="3" max="7" width="3.625" style="36" customWidth="1"/>
    <col min="8" max="8" width="3" style="35" bestFit="1" customWidth="1"/>
    <col min="9" max="23" width="4.125" style="35" customWidth="1"/>
    <col min="24" max="24" width="12" style="35" customWidth="1"/>
    <col min="25" max="25" width="5.875" style="35" customWidth="1"/>
    <col min="26" max="26" width="3.625" style="35" customWidth="1"/>
    <col min="27" max="16384" width="3.625" style="35"/>
  </cols>
  <sheetData>
    <row r="1" spans="1:25" s="58" customFormat="1" ht="20.100000000000001" customHeight="1">
      <c r="A1" s="103" t="s">
        <v>179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5" s="58" customFormat="1" ht="9.9499999999999993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5" s="58" customFormat="1" ht="30" customHeight="1">
      <c r="A3" s="59"/>
      <c r="B3" s="59"/>
      <c r="C3" s="104" t="s">
        <v>178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59"/>
      <c r="X3" s="59"/>
    </row>
    <row r="5" spans="1:25" ht="19.5" customHeight="1">
      <c r="A5" s="84" t="s">
        <v>177</v>
      </c>
      <c r="B5" s="84"/>
      <c r="C5" s="84"/>
      <c r="D5" s="84"/>
      <c r="E5" s="84"/>
      <c r="F5" s="84"/>
      <c r="G5" s="84"/>
      <c r="H5" s="80">
        <f>基礎情報!$B$2</f>
        <v>0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5" ht="19.5" customHeight="1">
      <c r="A6" s="84" t="s">
        <v>176</v>
      </c>
      <c r="B6" s="84"/>
      <c r="C6" s="84"/>
      <c r="D6" s="84"/>
      <c r="E6" s="84"/>
      <c r="F6" s="84"/>
      <c r="G6" s="84"/>
      <c r="H6" s="80">
        <f>基礎情報!$B$3</f>
        <v>0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5" ht="20.100000000000001" customHeight="1">
      <c r="A7" s="84"/>
      <c r="B7" s="84"/>
      <c r="C7" s="84"/>
      <c r="D7" s="84"/>
      <c r="E7" s="84"/>
      <c r="F7" s="84"/>
      <c r="G7" s="84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5" ht="19.5" customHeight="1">
      <c r="A8" s="89" t="s">
        <v>175</v>
      </c>
      <c r="B8" s="90"/>
      <c r="C8" s="90"/>
      <c r="D8" s="90"/>
      <c r="E8" s="90"/>
      <c r="F8" s="90"/>
      <c r="G8" s="91"/>
      <c r="H8" s="98" t="s">
        <v>174</v>
      </c>
      <c r="I8" s="99" t="s">
        <v>173</v>
      </c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5" ht="20.100000000000001" customHeight="1">
      <c r="A9" s="92"/>
      <c r="B9" s="93"/>
      <c r="C9" s="93"/>
      <c r="D9" s="93"/>
      <c r="E9" s="93"/>
      <c r="F9" s="93"/>
      <c r="G9" s="94"/>
      <c r="H9" s="98"/>
      <c r="I9" s="99" t="s">
        <v>172</v>
      </c>
      <c r="J9" s="99"/>
      <c r="K9" s="99"/>
      <c r="L9" s="99"/>
      <c r="M9" s="99"/>
      <c r="N9" s="100" t="s">
        <v>171</v>
      </c>
      <c r="O9" s="99"/>
      <c r="P9" s="99"/>
      <c r="Q9" s="99"/>
      <c r="R9" s="99"/>
      <c r="S9" s="99" t="s">
        <v>170</v>
      </c>
      <c r="T9" s="99"/>
      <c r="U9" s="99"/>
      <c r="V9" s="99"/>
      <c r="W9" s="99"/>
      <c r="X9" s="101" t="s">
        <v>169</v>
      </c>
    </row>
    <row r="10" spans="1:25" ht="20.100000000000001" customHeight="1">
      <c r="A10" s="95"/>
      <c r="B10" s="96"/>
      <c r="C10" s="96"/>
      <c r="D10" s="96"/>
      <c r="E10" s="96"/>
      <c r="F10" s="96"/>
      <c r="G10" s="97"/>
      <c r="H10" s="98"/>
      <c r="I10" s="99">
        <v>1</v>
      </c>
      <c r="J10" s="99"/>
      <c r="K10" s="99"/>
      <c r="L10" s="99"/>
      <c r="M10" s="99"/>
      <c r="N10" s="100">
        <v>3</v>
      </c>
      <c r="O10" s="99"/>
      <c r="P10" s="99"/>
      <c r="Q10" s="99"/>
      <c r="R10" s="99"/>
      <c r="S10" s="99">
        <v>5</v>
      </c>
      <c r="T10" s="99"/>
      <c r="U10" s="99"/>
      <c r="V10" s="99"/>
      <c r="W10" s="99"/>
      <c r="X10" s="102"/>
    </row>
    <row r="11" spans="1:25" ht="20.100000000000001" customHeight="1">
      <c r="A11" s="55" t="s">
        <v>32</v>
      </c>
      <c r="B11" s="84" t="s">
        <v>168</v>
      </c>
      <c r="C11" s="84"/>
      <c r="D11" s="84"/>
      <c r="E11" s="84"/>
      <c r="F11" s="84"/>
      <c r="G11" s="84"/>
      <c r="H11" s="54">
        <v>2</v>
      </c>
      <c r="I11" s="85" t="s">
        <v>167</v>
      </c>
      <c r="J11" s="85"/>
      <c r="K11" s="85"/>
      <c r="L11" s="85"/>
      <c r="M11" s="85"/>
      <c r="N11" s="85" t="s">
        <v>166</v>
      </c>
      <c r="O11" s="85"/>
      <c r="P11" s="85"/>
      <c r="Q11" s="85"/>
      <c r="R11" s="85"/>
      <c r="S11" s="85" t="s">
        <v>165</v>
      </c>
      <c r="T11" s="85"/>
      <c r="U11" s="85"/>
      <c r="V11" s="85"/>
      <c r="W11" s="85"/>
      <c r="X11" s="1">
        <f>IF(Y11="Ⅰ",H11*I10, IF(Y11="Ⅱ",H11*N10, IF(Y11="Ⅲ",H11*S10, IF(Y11="　",""))))</f>
        <v>2</v>
      </c>
      <c r="Y11" s="19" t="s">
        <v>91</v>
      </c>
    </row>
    <row r="12" spans="1:25" ht="20.100000000000001" customHeight="1">
      <c r="A12" s="55" t="s">
        <v>164</v>
      </c>
      <c r="B12" s="84" t="s">
        <v>163</v>
      </c>
      <c r="C12" s="84"/>
      <c r="D12" s="84"/>
      <c r="E12" s="84"/>
      <c r="F12" s="84"/>
      <c r="G12" s="84"/>
      <c r="H12" s="54">
        <v>1</v>
      </c>
      <c r="I12" s="85" t="s">
        <v>162</v>
      </c>
      <c r="J12" s="85"/>
      <c r="K12" s="85"/>
      <c r="L12" s="85"/>
      <c r="M12" s="85"/>
      <c r="N12" s="85" t="s">
        <v>161</v>
      </c>
      <c r="O12" s="85"/>
      <c r="P12" s="85"/>
      <c r="Q12" s="85"/>
      <c r="R12" s="85"/>
      <c r="S12" s="88" t="s">
        <v>147</v>
      </c>
      <c r="T12" s="88"/>
      <c r="U12" s="88"/>
      <c r="V12" s="88"/>
      <c r="W12" s="88"/>
      <c r="X12" s="1">
        <f>IF(Y12="Ⅰ",H12*I10, IF(Y12="Ⅱ",H12*N10, IF(Y12="Ⅲ",H12*S10, IF(Y12="　",""))))</f>
        <v>1</v>
      </c>
      <c r="Y12" s="19" t="s">
        <v>91</v>
      </c>
    </row>
    <row r="13" spans="1:25" ht="20.100000000000001" customHeight="1">
      <c r="A13" s="55" t="s">
        <v>160</v>
      </c>
      <c r="B13" s="84" t="s">
        <v>159</v>
      </c>
      <c r="C13" s="84"/>
      <c r="D13" s="84"/>
      <c r="E13" s="84"/>
      <c r="F13" s="84"/>
      <c r="G13" s="84"/>
      <c r="H13" s="54">
        <v>1</v>
      </c>
      <c r="I13" s="87" t="s">
        <v>158</v>
      </c>
      <c r="J13" s="87"/>
      <c r="K13" s="87"/>
      <c r="L13" s="87"/>
      <c r="M13" s="87"/>
      <c r="N13" s="87" t="s">
        <v>157</v>
      </c>
      <c r="O13" s="87"/>
      <c r="P13" s="87"/>
      <c r="Q13" s="87"/>
      <c r="R13" s="87"/>
      <c r="S13" s="85" t="s">
        <v>156</v>
      </c>
      <c r="T13" s="85"/>
      <c r="U13" s="85"/>
      <c r="V13" s="85"/>
      <c r="W13" s="85"/>
      <c r="X13" s="1">
        <f>IF(Y13="Ⅰ",H13*I10, IF(Y13="Ⅱ",H13*N10, IF(Y13="Ⅲ",H13*S10, IF(Y13="　",""))))</f>
        <v>3</v>
      </c>
      <c r="Y13" s="19" t="s">
        <v>132</v>
      </c>
    </row>
    <row r="14" spans="1:25" ht="20.100000000000001" customHeight="1">
      <c r="A14" s="55" t="s">
        <v>155</v>
      </c>
      <c r="B14" s="84" t="s">
        <v>154</v>
      </c>
      <c r="C14" s="84"/>
      <c r="D14" s="84"/>
      <c r="E14" s="84"/>
      <c r="F14" s="84"/>
      <c r="G14" s="84"/>
      <c r="H14" s="54">
        <v>2</v>
      </c>
      <c r="I14" s="85" t="s">
        <v>153</v>
      </c>
      <c r="J14" s="85"/>
      <c r="K14" s="85"/>
      <c r="L14" s="85"/>
      <c r="M14" s="85"/>
      <c r="N14" s="85" t="s">
        <v>152</v>
      </c>
      <c r="O14" s="85"/>
      <c r="P14" s="85"/>
      <c r="Q14" s="85"/>
      <c r="R14" s="85"/>
      <c r="S14" s="85" t="s">
        <v>151</v>
      </c>
      <c r="T14" s="85"/>
      <c r="U14" s="85"/>
      <c r="V14" s="85"/>
      <c r="W14" s="85"/>
      <c r="X14" s="1">
        <f>IF(Y14="Ⅰ",H14*I10, IF(Y14="Ⅱ",H14*N10, IF(Y14="Ⅲ",H14*S10, IF(Y14="　",0))))</f>
        <v>10</v>
      </c>
      <c r="Y14" s="19" t="s">
        <v>115</v>
      </c>
    </row>
    <row r="15" spans="1:25" ht="20.100000000000001" customHeight="1">
      <c r="A15" s="55" t="s">
        <v>150</v>
      </c>
      <c r="B15" s="84" t="s">
        <v>149</v>
      </c>
      <c r="C15" s="84"/>
      <c r="D15" s="84"/>
      <c r="E15" s="84"/>
      <c r="F15" s="84"/>
      <c r="G15" s="84"/>
      <c r="H15" s="54">
        <v>3</v>
      </c>
      <c r="I15" s="85" t="s">
        <v>148</v>
      </c>
      <c r="J15" s="85"/>
      <c r="K15" s="85"/>
      <c r="L15" s="85"/>
      <c r="M15" s="85"/>
      <c r="N15" s="88" t="s">
        <v>147</v>
      </c>
      <c r="O15" s="88"/>
      <c r="P15" s="88"/>
      <c r="Q15" s="88"/>
      <c r="R15" s="88"/>
      <c r="S15" s="88"/>
      <c r="T15" s="88"/>
      <c r="U15" s="88"/>
      <c r="V15" s="88"/>
      <c r="W15" s="88"/>
      <c r="X15" s="1" t="str">
        <f>IF(Y15="Ⅰ",H15*I10, IF(Y15="Ⅱ",H15*N10, IF(Y15="Ⅲ",H15*S10, IF(Y15="　",""))))</f>
        <v/>
      </c>
      <c r="Y15" s="19" t="s">
        <v>54</v>
      </c>
    </row>
    <row r="16" spans="1:25" ht="20.100000000000001" customHeight="1">
      <c r="A16" s="55" t="s">
        <v>146</v>
      </c>
      <c r="B16" s="84" t="s">
        <v>145</v>
      </c>
      <c r="C16" s="84"/>
      <c r="D16" s="84"/>
      <c r="E16" s="84"/>
      <c r="F16" s="84"/>
      <c r="G16" s="84"/>
      <c r="H16" s="54">
        <v>1</v>
      </c>
      <c r="I16" s="87" t="s">
        <v>144</v>
      </c>
      <c r="J16" s="87"/>
      <c r="K16" s="87"/>
      <c r="L16" s="87"/>
      <c r="M16" s="87"/>
      <c r="N16" s="87" t="s">
        <v>143</v>
      </c>
      <c r="O16" s="87"/>
      <c r="P16" s="87"/>
      <c r="Q16" s="87"/>
      <c r="R16" s="87"/>
      <c r="S16" s="85" t="s">
        <v>142</v>
      </c>
      <c r="T16" s="85"/>
      <c r="U16" s="85"/>
      <c r="V16" s="85"/>
      <c r="W16" s="85"/>
      <c r="X16" s="1">
        <f>IF(Y16="Ⅰ",H16*I10, IF(Y16="Ⅱ",H16*N10, IF(Y16="Ⅲ",H16*S10, IF(Y16="　",""))))</f>
        <v>3</v>
      </c>
      <c r="Y16" s="19" t="s">
        <v>132</v>
      </c>
    </row>
    <row r="17" spans="1:35" ht="20.100000000000001" customHeight="1">
      <c r="A17" s="55" t="s">
        <v>141</v>
      </c>
      <c r="B17" s="84" t="s">
        <v>140</v>
      </c>
      <c r="C17" s="84"/>
      <c r="D17" s="84"/>
      <c r="E17" s="84"/>
      <c r="F17" s="84"/>
      <c r="G17" s="84"/>
      <c r="H17" s="54">
        <v>1</v>
      </c>
      <c r="I17" s="85" t="s">
        <v>139</v>
      </c>
      <c r="J17" s="85"/>
      <c r="K17" s="85"/>
      <c r="L17" s="85"/>
      <c r="M17" s="85"/>
      <c r="N17" s="85" t="s">
        <v>138</v>
      </c>
      <c r="O17" s="85"/>
      <c r="P17" s="85"/>
      <c r="Q17" s="85"/>
      <c r="R17" s="85"/>
      <c r="S17" s="85" t="s">
        <v>137</v>
      </c>
      <c r="T17" s="85"/>
      <c r="U17" s="85"/>
      <c r="V17" s="85"/>
      <c r="W17" s="85"/>
      <c r="X17" s="1">
        <f>IF(Y17="Ⅰ",H17*I10, IF(Y17="Ⅱ",H17*N10, IF(Y17="Ⅲ",H17*S10, IF(Y17="　",""))))</f>
        <v>1</v>
      </c>
      <c r="Y17" s="19" t="s">
        <v>91</v>
      </c>
    </row>
    <row r="18" spans="1:35" ht="50.25" customHeight="1">
      <c r="A18" s="55" t="s">
        <v>33</v>
      </c>
      <c r="B18" s="84" t="s">
        <v>136</v>
      </c>
      <c r="C18" s="84"/>
      <c r="D18" s="84"/>
      <c r="E18" s="84"/>
      <c r="F18" s="84"/>
      <c r="G18" s="84"/>
      <c r="H18" s="54">
        <v>3</v>
      </c>
      <c r="I18" s="85" t="s">
        <v>135</v>
      </c>
      <c r="J18" s="85"/>
      <c r="K18" s="85"/>
      <c r="L18" s="85"/>
      <c r="M18" s="85"/>
      <c r="N18" s="85" t="s">
        <v>134</v>
      </c>
      <c r="O18" s="85"/>
      <c r="P18" s="85"/>
      <c r="Q18" s="85"/>
      <c r="R18" s="85"/>
      <c r="S18" s="87" t="s">
        <v>133</v>
      </c>
      <c r="T18" s="87"/>
      <c r="U18" s="87"/>
      <c r="V18" s="87"/>
      <c r="W18" s="87"/>
      <c r="X18" s="1">
        <f>IF(Y18="Ⅰ",H18*I10, IF(Y18="Ⅱ",H18*N10, IF(Y18="Ⅲ",H18*S10, IF(Y18="　",""))))+Z18</f>
        <v>24</v>
      </c>
      <c r="Y18" s="19" t="s">
        <v>115</v>
      </c>
      <c r="Z18" s="60">
        <v>9</v>
      </c>
      <c r="AA18" s="67" t="s">
        <v>180</v>
      </c>
      <c r="AB18" s="68"/>
      <c r="AC18" s="68"/>
      <c r="AD18" s="68"/>
      <c r="AE18" s="68"/>
      <c r="AF18" s="68"/>
      <c r="AG18" s="68"/>
      <c r="AH18" s="68"/>
      <c r="AI18" s="68"/>
    </row>
    <row r="19" spans="1:35" ht="32.1" customHeight="1">
      <c r="A19" s="55" t="s">
        <v>34</v>
      </c>
      <c r="B19" s="84" t="s">
        <v>131</v>
      </c>
      <c r="C19" s="84"/>
      <c r="D19" s="84"/>
      <c r="E19" s="84"/>
      <c r="F19" s="84"/>
      <c r="G19" s="84"/>
      <c r="H19" s="54">
        <v>1</v>
      </c>
      <c r="I19" s="85" t="s">
        <v>130</v>
      </c>
      <c r="J19" s="85"/>
      <c r="K19" s="85"/>
      <c r="L19" s="85"/>
      <c r="M19" s="85"/>
      <c r="N19" s="87" t="s">
        <v>129</v>
      </c>
      <c r="O19" s="87"/>
      <c r="P19" s="87"/>
      <c r="Q19" s="87"/>
      <c r="R19" s="87"/>
      <c r="S19" s="85" t="s">
        <v>128</v>
      </c>
      <c r="T19" s="85"/>
      <c r="U19" s="85"/>
      <c r="V19" s="85"/>
      <c r="W19" s="85"/>
      <c r="X19" s="1">
        <f>IF(Y19="Ⅰ",H19*I10, IF(Y19="Ⅱ",H19*N10, IF(Y19="Ⅲ",H19*S10, IF(Y19="　",""))))</f>
        <v>1</v>
      </c>
      <c r="Y19" s="19" t="s">
        <v>91</v>
      </c>
    </row>
    <row r="20" spans="1:35" ht="32.1" customHeight="1">
      <c r="A20" s="55" t="s">
        <v>127</v>
      </c>
      <c r="B20" s="84" t="s">
        <v>126</v>
      </c>
      <c r="C20" s="84"/>
      <c r="D20" s="84"/>
      <c r="E20" s="84"/>
      <c r="F20" s="84"/>
      <c r="G20" s="84"/>
      <c r="H20" s="54">
        <v>1</v>
      </c>
      <c r="I20" s="85" t="s">
        <v>125</v>
      </c>
      <c r="J20" s="85"/>
      <c r="K20" s="85"/>
      <c r="L20" s="85"/>
      <c r="M20" s="85"/>
      <c r="N20" s="85" t="s">
        <v>124</v>
      </c>
      <c r="O20" s="85"/>
      <c r="P20" s="85"/>
      <c r="Q20" s="85"/>
      <c r="R20" s="85"/>
      <c r="S20" s="85" t="s">
        <v>123</v>
      </c>
      <c r="T20" s="85"/>
      <c r="U20" s="85"/>
      <c r="V20" s="85"/>
      <c r="W20" s="85"/>
      <c r="X20" s="1">
        <f>IF(Y20="Ⅰ",H20*I10, IF(Y20="Ⅱ",H20*N10, IF(Y20="Ⅲ",H20*S10, IF(Y20="　",""))))</f>
        <v>5</v>
      </c>
      <c r="Y20" s="19" t="s">
        <v>115</v>
      </c>
    </row>
    <row r="21" spans="1:35" ht="32.1" customHeight="1">
      <c r="A21" s="55" t="s">
        <v>122</v>
      </c>
      <c r="B21" s="84" t="s">
        <v>121</v>
      </c>
      <c r="C21" s="84"/>
      <c r="D21" s="84"/>
      <c r="E21" s="84"/>
      <c r="F21" s="84"/>
      <c r="G21" s="84"/>
      <c r="H21" s="54">
        <v>2</v>
      </c>
      <c r="I21" s="85" t="s">
        <v>120</v>
      </c>
      <c r="J21" s="85"/>
      <c r="K21" s="85"/>
      <c r="L21" s="85"/>
      <c r="M21" s="85"/>
      <c r="N21" s="85" t="s">
        <v>117</v>
      </c>
      <c r="O21" s="85"/>
      <c r="P21" s="85"/>
      <c r="Q21" s="85"/>
      <c r="R21" s="85"/>
      <c r="S21" s="85" t="s">
        <v>116</v>
      </c>
      <c r="T21" s="85"/>
      <c r="U21" s="85"/>
      <c r="V21" s="85"/>
      <c r="W21" s="85"/>
      <c r="X21" s="1">
        <f>IF(Y21="Ⅰ",H21*I10, IF(Y21="Ⅱ",H21*N10, IF(Y21="Ⅲ",H21*S10, IF(Y21="　",""))))</f>
        <v>10</v>
      </c>
      <c r="Y21" s="19" t="s">
        <v>115</v>
      </c>
    </row>
    <row r="22" spans="1:35" ht="20.100000000000001" customHeight="1">
      <c r="A22" s="55" t="s">
        <v>35</v>
      </c>
      <c r="B22" s="84" t="s">
        <v>119</v>
      </c>
      <c r="C22" s="84"/>
      <c r="D22" s="84"/>
      <c r="E22" s="84"/>
      <c r="F22" s="84"/>
      <c r="G22" s="84"/>
      <c r="H22" s="54">
        <v>1</v>
      </c>
      <c r="I22" s="85" t="s">
        <v>118</v>
      </c>
      <c r="J22" s="85"/>
      <c r="K22" s="85"/>
      <c r="L22" s="85"/>
      <c r="M22" s="85"/>
      <c r="N22" s="85" t="s">
        <v>117</v>
      </c>
      <c r="O22" s="85"/>
      <c r="P22" s="85"/>
      <c r="Q22" s="85"/>
      <c r="R22" s="85"/>
      <c r="S22" s="85" t="s">
        <v>116</v>
      </c>
      <c r="T22" s="85"/>
      <c r="U22" s="85"/>
      <c r="V22" s="85"/>
      <c r="W22" s="85"/>
      <c r="X22" s="1">
        <f>IF(Y22="Ⅰ",H22*I10, IF(Y22="Ⅱ",H22*N10, IF(Y22="Ⅲ",H22*S10, IF(Y22="　",""))))</f>
        <v>5</v>
      </c>
      <c r="Y22" s="19" t="s">
        <v>115</v>
      </c>
    </row>
    <row r="23" spans="1:35" ht="39.950000000000003" customHeight="1">
      <c r="A23" s="55" t="s">
        <v>114</v>
      </c>
      <c r="B23" s="84" t="s">
        <v>113</v>
      </c>
      <c r="C23" s="84"/>
      <c r="D23" s="84"/>
      <c r="E23" s="84"/>
      <c r="F23" s="84"/>
      <c r="G23" s="84"/>
      <c r="H23" s="54">
        <v>1</v>
      </c>
      <c r="I23" s="85" t="s">
        <v>112</v>
      </c>
      <c r="J23" s="85"/>
      <c r="K23" s="85"/>
      <c r="L23" s="85"/>
      <c r="M23" s="85"/>
      <c r="N23" s="85" t="s">
        <v>111</v>
      </c>
      <c r="O23" s="85"/>
      <c r="P23" s="85"/>
      <c r="Q23" s="85"/>
      <c r="R23" s="85"/>
      <c r="S23" s="85" t="s">
        <v>110</v>
      </c>
      <c r="T23" s="85"/>
      <c r="U23" s="85"/>
      <c r="V23" s="85"/>
      <c r="W23" s="85"/>
      <c r="X23" s="1">
        <f>IF(Y23="Ⅰ",H23*I10, IF(Y23="Ⅱ",H23*N10, IF(Y23="Ⅲ",H23*S10, IF(Y23="　",""))))</f>
        <v>1</v>
      </c>
      <c r="Y23" s="19" t="s">
        <v>91</v>
      </c>
    </row>
    <row r="24" spans="1:35" ht="32.1" customHeight="1">
      <c r="A24" s="55" t="s">
        <v>36</v>
      </c>
      <c r="B24" s="84" t="s">
        <v>109</v>
      </c>
      <c r="C24" s="84"/>
      <c r="D24" s="84"/>
      <c r="E24" s="84"/>
      <c r="F24" s="84"/>
      <c r="G24" s="84"/>
      <c r="H24" s="54">
        <v>3</v>
      </c>
      <c r="I24" s="85" t="s">
        <v>104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57">
        <f>H24*Y24</f>
        <v>3</v>
      </c>
      <c r="Y24" s="60">
        <v>1</v>
      </c>
      <c r="Z24" s="56" t="s">
        <v>50</v>
      </c>
    </row>
    <row r="25" spans="1:35" ht="32.1" customHeight="1">
      <c r="A25" s="55" t="s">
        <v>108</v>
      </c>
      <c r="B25" s="84" t="s">
        <v>107</v>
      </c>
      <c r="C25" s="84"/>
      <c r="D25" s="84"/>
      <c r="E25" s="84"/>
      <c r="F25" s="84"/>
      <c r="G25" s="84"/>
      <c r="H25" s="54">
        <v>2</v>
      </c>
      <c r="I25" s="85" t="s">
        <v>104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57">
        <f>H25*Y25</f>
        <v>10</v>
      </c>
      <c r="Y25" s="19">
        <v>5</v>
      </c>
      <c r="Z25" s="56" t="s">
        <v>50</v>
      </c>
    </row>
    <row r="26" spans="1:35" ht="29.25" customHeight="1">
      <c r="A26" s="55" t="s">
        <v>106</v>
      </c>
      <c r="B26" s="84" t="s">
        <v>105</v>
      </c>
      <c r="C26" s="84"/>
      <c r="D26" s="84"/>
      <c r="E26" s="84"/>
      <c r="F26" s="84"/>
      <c r="G26" s="84"/>
      <c r="H26" s="54">
        <v>5</v>
      </c>
      <c r="I26" s="85" t="s">
        <v>104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57">
        <f>H26*Y26</f>
        <v>15</v>
      </c>
      <c r="Y26" s="19">
        <v>3</v>
      </c>
      <c r="Z26" s="56" t="s">
        <v>50</v>
      </c>
    </row>
    <row r="27" spans="1:35" ht="20.100000000000001" customHeight="1">
      <c r="A27" s="55" t="s">
        <v>103</v>
      </c>
      <c r="B27" s="84" t="s">
        <v>102</v>
      </c>
      <c r="C27" s="84"/>
      <c r="D27" s="84"/>
      <c r="E27" s="84"/>
      <c r="F27" s="84"/>
      <c r="G27" s="84"/>
      <c r="H27" s="54">
        <v>7</v>
      </c>
      <c r="I27" s="85" t="s">
        <v>101</v>
      </c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1" t="str">
        <f>IF(Y27="あり",H27,IF(Y27="　　",""))</f>
        <v/>
      </c>
      <c r="Y27" s="19" t="s">
        <v>100</v>
      </c>
    </row>
    <row r="28" spans="1:35" ht="32.1" customHeight="1">
      <c r="A28" s="55" t="s">
        <v>99</v>
      </c>
      <c r="B28" s="84" t="s">
        <v>98</v>
      </c>
      <c r="C28" s="84"/>
      <c r="D28" s="84"/>
      <c r="E28" s="84"/>
      <c r="F28" s="84"/>
      <c r="G28" s="84"/>
      <c r="H28" s="54">
        <v>5</v>
      </c>
      <c r="I28" s="85" t="s">
        <v>97</v>
      </c>
      <c r="J28" s="85"/>
      <c r="K28" s="85"/>
      <c r="L28" s="85"/>
      <c r="M28" s="85"/>
      <c r="N28" s="85" t="s">
        <v>96</v>
      </c>
      <c r="O28" s="85"/>
      <c r="P28" s="85"/>
      <c r="Q28" s="85"/>
      <c r="R28" s="85"/>
      <c r="S28" s="85" t="s">
        <v>95</v>
      </c>
      <c r="T28" s="85"/>
      <c r="U28" s="85"/>
      <c r="V28" s="85"/>
      <c r="W28" s="85"/>
      <c r="X28" s="1" t="str">
        <f>IF(Y28="Ⅰ",H28*I10, IF(Y28="Ⅱ",H28*N10, IF(Y28="Ⅲ",H28*S10, IF(Y28="　",""))))</f>
        <v/>
      </c>
      <c r="Y28" s="19" t="s">
        <v>54</v>
      </c>
    </row>
    <row r="29" spans="1:35" ht="20.100000000000001" customHeight="1">
      <c r="A29" s="55" t="s">
        <v>94</v>
      </c>
      <c r="B29" s="84" t="s">
        <v>93</v>
      </c>
      <c r="C29" s="84"/>
      <c r="D29" s="84"/>
      <c r="E29" s="84"/>
      <c r="F29" s="84"/>
      <c r="G29" s="84"/>
      <c r="H29" s="54">
        <v>2</v>
      </c>
      <c r="I29" s="85" t="s">
        <v>92</v>
      </c>
      <c r="J29" s="85"/>
      <c r="K29" s="85"/>
      <c r="L29" s="85"/>
      <c r="M29" s="85"/>
      <c r="N29" s="85" t="s">
        <v>37</v>
      </c>
      <c r="O29" s="85"/>
      <c r="P29" s="85"/>
      <c r="Q29" s="85"/>
      <c r="R29" s="85"/>
      <c r="S29" s="86"/>
      <c r="T29" s="86"/>
      <c r="U29" s="86"/>
      <c r="V29" s="86"/>
      <c r="W29" s="86"/>
      <c r="X29" s="1">
        <f>IF(Y29="Ⅰ",H29*I10, IF(Y29="Ⅱ",H29*N10, IF(Y29="Ⅲ",H29*S10, IF(Y29="　",0))))</f>
        <v>2</v>
      </c>
      <c r="Y29" s="19" t="s">
        <v>91</v>
      </c>
    </row>
    <row r="30" spans="1:35" ht="20.100000000000001" customHeight="1">
      <c r="A30" s="74" t="s">
        <v>90</v>
      </c>
      <c r="B30" s="75"/>
      <c r="C30" s="75"/>
      <c r="D30" s="75"/>
      <c r="E30" s="75"/>
      <c r="F30" s="75"/>
      <c r="G30" s="75"/>
      <c r="H30" s="76"/>
      <c r="I30" s="80" t="s">
        <v>89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53">
        <f>SUM(X11:X26)+X29</f>
        <v>96</v>
      </c>
    </row>
    <row r="31" spans="1:35" ht="20.100000000000001" customHeight="1">
      <c r="A31" s="77"/>
      <c r="B31" s="78"/>
      <c r="C31" s="78"/>
      <c r="D31" s="78"/>
      <c r="E31" s="78"/>
      <c r="F31" s="78"/>
      <c r="G31" s="78"/>
      <c r="H31" s="79"/>
      <c r="I31" s="80" t="s">
        <v>88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53">
        <f>SUM(X27:X28)</f>
        <v>0</v>
      </c>
    </row>
    <row r="32" spans="1:35" ht="20.100000000000001" customHeight="1">
      <c r="A32" s="52"/>
      <c r="B32" s="51"/>
      <c r="C32" s="50"/>
      <c r="D32" s="50"/>
      <c r="E32" s="81" t="s">
        <v>87</v>
      </c>
      <c r="F32" s="82"/>
      <c r="G32" s="82"/>
      <c r="H32" s="83" t="s">
        <v>86</v>
      </c>
      <c r="I32" s="83"/>
      <c r="J32" s="83"/>
      <c r="K32" s="83"/>
      <c r="L32" s="83"/>
      <c r="M32" s="49" t="s">
        <v>82</v>
      </c>
      <c r="N32" s="83" t="s">
        <v>81</v>
      </c>
      <c r="O32" s="83"/>
      <c r="P32" s="70" t="s">
        <v>85</v>
      </c>
      <c r="Q32" s="70"/>
      <c r="R32" s="70"/>
      <c r="S32" s="70"/>
      <c r="T32" s="49" t="s">
        <v>84</v>
      </c>
      <c r="U32" s="49"/>
      <c r="V32" s="49"/>
      <c r="W32" s="49"/>
      <c r="X32" s="48"/>
    </row>
    <row r="33" spans="1:24" ht="20.100000000000001" customHeight="1">
      <c r="A33" s="47"/>
      <c r="H33" s="69" t="s">
        <v>83</v>
      </c>
      <c r="I33" s="69"/>
      <c r="J33" s="69"/>
      <c r="K33" s="69"/>
      <c r="L33" s="69"/>
      <c r="M33" s="35" t="s">
        <v>82</v>
      </c>
      <c r="N33" s="69" t="s">
        <v>81</v>
      </c>
      <c r="O33" s="69"/>
      <c r="P33" s="70" t="s">
        <v>80</v>
      </c>
      <c r="Q33" s="70"/>
      <c r="R33" s="70"/>
      <c r="S33" s="70"/>
      <c r="T33" s="35" t="s">
        <v>75</v>
      </c>
      <c r="X33" s="46"/>
    </row>
    <row r="34" spans="1:24" ht="20.100000000000001" customHeight="1">
      <c r="A34" s="45"/>
      <c r="B34" s="44"/>
      <c r="C34" s="43"/>
      <c r="D34" s="43"/>
      <c r="E34" s="43"/>
      <c r="F34" s="43"/>
      <c r="G34" s="43"/>
      <c r="H34" s="71" t="s">
        <v>79</v>
      </c>
      <c r="I34" s="72"/>
      <c r="J34" s="72"/>
      <c r="K34" s="72"/>
      <c r="L34" s="72"/>
      <c r="M34" s="42" t="s">
        <v>78</v>
      </c>
      <c r="N34" s="40" t="s">
        <v>77</v>
      </c>
      <c r="O34" s="42" t="s">
        <v>76</v>
      </c>
      <c r="P34" s="40" t="s">
        <v>75</v>
      </c>
      <c r="Q34" s="42" t="s">
        <v>55</v>
      </c>
      <c r="R34" s="73">
        <f>(X30*6000)+(X31*6000)</f>
        <v>576000</v>
      </c>
      <c r="S34" s="73"/>
      <c r="T34" s="73"/>
      <c r="U34" s="41" t="s">
        <v>74</v>
      </c>
      <c r="V34" s="40"/>
      <c r="W34" s="40"/>
      <c r="X34" s="39"/>
    </row>
    <row r="35" spans="1:24" ht="20.100000000000001" customHeight="1">
      <c r="C35" s="38" t="s">
        <v>73</v>
      </c>
    </row>
    <row r="36" spans="1:24" ht="20.100000000000001" customHeight="1">
      <c r="D36" s="35"/>
      <c r="E36" s="35"/>
      <c r="F36" s="35"/>
      <c r="G36" s="35"/>
    </row>
  </sheetData>
  <mergeCells count="99">
    <mergeCell ref="A1:X1"/>
    <mergeCell ref="C3:V3"/>
    <mergeCell ref="A5:G5"/>
    <mergeCell ref="H5:X5"/>
    <mergeCell ref="A6:G7"/>
    <mergeCell ref="H6:X7"/>
    <mergeCell ref="A8:G10"/>
    <mergeCell ref="H8:H10"/>
    <mergeCell ref="I8:X8"/>
    <mergeCell ref="I9:M9"/>
    <mergeCell ref="N9:R9"/>
    <mergeCell ref="S9:W9"/>
    <mergeCell ref="X9:X10"/>
    <mergeCell ref="I10:M10"/>
    <mergeCell ref="N10:R10"/>
    <mergeCell ref="S10:W10"/>
    <mergeCell ref="B11:G11"/>
    <mergeCell ref="I11:M11"/>
    <mergeCell ref="N11:R11"/>
    <mergeCell ref="S11:W11"/>
    <mergeCell ref="B12:G12"/>
    <mergeCell ref="I12:M12"/>
    <mergeCell ref="N12:R12"/>
    <mergeCell ref="S12:W12"/>
    <mergeCell ref="B13:G13"/>
    <mergeCell ref="I13:M13"/>
    <mergeCell ref="N13:R13"/>
    <mergeCell ref="S13:W13"/>
    <mergeCell ref="B14:G14"/>
    <mergeCell ref="I14:M14"/>
    <mergeCell ref="N14:R14"/>
    <mergeCell ref="S14:W14"/>
    <mergeCell ref="B15:G15"/>
    <mergeCell ref="I15:M15"/>
    <mergeCell ref="N15:R15"/>
    <mergeCell ref="S15:W15"/>
    <mergeCell ref="B16:G16"/>
    <mergeCell ref="I16:M16"/>
    <mergeCell ref="N16:R16"/>
    <mergeCell ref="S16:W16"/>
    <mergeCell ref="B17:G17"/>
    <mergeCell ref="I17:M17"/>
    <mergeCell ref="N17:R17"/>
    <mergeCell ref="S17:W17"/>
    <mergeCell ref="B18:G18"/>
    <mergeCell ref="I18:M18"/>
    <mergeCell ref="N18:R18"/>
    <mergeCell ref="S18:W18"/>
    <mergeCell ref="B19:G19"/>
    <mergeCell ref="I19:M19"/>
    <mergeCell ref="N19:R19"/>
    <mergeCell ref="S19:W19"/>
    <mergeCell ref="B20:G20"/>
    <mergeCell ref="I20:M20"/>
    <mergeCell ref="N20:R20"/>
    <mergeCell ref="S20:W20"/>
    <mergeCell ref="B21:G21"/>
    <mergeCell ref="I21:M21"/>
    <mergeCell ref="N21:R21"/>
    <mergeCell ref="S21:W21"/>
    <mergeCell ref="B22:G22"/>
    <mergeCell ref="I22:M22"/>
    <mergeCell ref="N22:R22"/>
    <mergeCell ref="S22:W22"/>
    <mergeCell ref="B23:G23"/>
    <mergeCell ref="I23:M23"/>
    <mergeCell ref="N23:R23"/>
    <mergeCell ref="S23:W23"/>
    <mergeCell ref="B24:G24"/>
    <mergeCell ref="I24:W24"/>
    <mergeCell ref="B25:G25"/>
    <mergeCell ref="I25:W25"/>
    <mergeCell ref="B26:G26"/>
    <mergeCell ref="I26:W26"/>
    <mergeCell ref="B27:G27"/>
    <mergeCell ref="I27:M27"/>
    <mergeCell ref="N27:R27"/>
    <mergeCell ref="S27:W27"/>
    <mergeCell ref="S28:W28"/>
    <mergeCell ref="B29:G29"/>
    <mergeCell ref="I29:M29"/>
    <mergeCell ref="N29:R29"/>
    <mergeCell ref="S29:W29"/>
    <mergeCell ref="AA18:AI18"/>
    <mergeCell ref="H33:L33"/>
    <mergeCell ref="N33:O33"/>
    <mergeCell ref="P33:S33"/>
    <mergeCell ref="H34:L34"/>
    <mergeCell ref="R34:T34"/>
    <mergeCell ref="A30:H31"/>
    <mergeCell ref="I30:W30"/>
    <mergeCell ref="I31:W31"/>
    <mergeCell ref="E32:G32"/>
    <mergeCell ref="H32:L32"/>
    <mergeCell ref="N32:O32"/>
    <mergeCell ref="P32:S32"/>
    <mergeCell ref="B28:G28"/>
    <mergeCell ref="I28:M28"/>
    <mergeCell ref="N28:R28"/>
  </mergeCells>
  <phoneticPr fontId="1"/>
  <dataValidations count="4">
    <dataValidation type="list" allowBlank="1" showInputMessage="1" showErrorMessage="1" sqref="Y16:Y23 Y28 Y11 Y13:Y14">
      <formula1>"　,Ⅰ,Ⅱ,Ⅲ"</formula1>
    </dataValidation>
    <dataValidation type="list" allowBlank="1" showInputMessage="1" showErrorMessage="1" sqref="Y27">
      <formula1>"　　,あり"</formula1>
    </dataValidation>
    <dataValidation type="list" allowBlank="1" showInputMessage="1" showErrorMessage="1" sqref="Y12 Y29">
      <formula1>"　,Ⅰ,Ⅱ"</formula1>
    </dataValidation>
    <dataValidation type="list" allowBlank="1" showInputMessage="1" showErrorMessage="1" sqref="Y15">
      <formula1>"　,Ⅰ"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9" fitToHeight="0" orientation="portrait" horizontalDpi="4294967292" verticalDpi="1200" r:id="rId1"/>
  <headerFooter alignWithMargins="0">
    <oddHeader>&amp;R別紙１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2" sqref="D2"/>
    </sheetView>
  </sheetViews>
  <sheetFormatPr defaultRowHeight="13.5"/>
  <cols>
    <col min="1" max="1" width="4.625" customWidth="1"/>
    <col min="2" max="2" width="27" customWidth="1"/>
    <col min="3" max="3" width="19.625" customWidth="1"/>
    <col min="4" max="4" width="26.625" customWidth="1"/>
    <col min="5" max="5" width="8.125" customWidth="1"/>
    <col min="6" max="6" width="10.5" customWidth="1"/>
  </cols>
  <sheetData>
    <row r="1" spans="1:8">
      <c r="A1" s="108" t="s">
        <v>13</v>
      </c>
      <c r="B1" s="108"/>
      <c r="D1" s="119" t="s">
        <v>182</v>
      </c>
      <c r="E1" s="120"/>
      <c r="F1" s="120"/>
    </row>
    <row r="2" spans="1:8">
      <c r="A2" s="2"/>
      <c r="B2" s="2"/>
    </row>
    <row r="4" spans="1:8" ht="27" customHeight="1">
      <c r="A4" s="121">
        <f>基礎情報!$B$11</f>
        <v>0</v>
      </c>
      <c r="B4" s="121"/>
    </row>
    <row r="5" spans="1:8">
      <c r="D5" s="108" t="s">
        <v>60</v>
      </c>
      <c r="E5" s="108"/>
      <c r="F5" s="108"/>
    </row>
    <row r="6" spans="1:8">
      <c r="D6" s="108" t="s">
        <v>71</v>
      </c>
      <c r="E6" s="108"/>
      <c r="F6" s="108"/>
    </row>
    <row r="7" spans="1:8">
      <c r="D7" s="2" t="s">
        <v>14</v>
      </c>
      <c r="E7" s="2"/>
    </row>
    <row r="8" spans="1:8">
      <c r="A8" s="2"/>
      <c r="B8" s="2"/>
      <c r="C8" s="2"/>
      <c r="D8" s="2"/>
      <c r="E8" s="2"/>
    </row>
    <row r="9" spans="1:8">
      <c r="H9" s="30"/>
    </row>
    <row r="10" spans="1:8" ht="21" customHeight="1">
      <c r="A10" s="107" t="s">
        <v>59</v>
      </c>
      <c r="B10" s="107"/>
      <c r="C10" s="107"/>
      <c r="D10" s="107"/>
      <c r="E10" s="64"/>
      <c r="F10" s="64"/>
    </row>
    <row r="11" spans="1:8" ht="21" customHeight="1">
      <c r="A11" s="16" t="s">
        <v>58</v>
      </c>
      <c r="B11" s="116">
        <f>基礎情報!$B$2</f>
        <v>0</v>
      </c>
      <c r="C11" s="117"/>
      <c r="D11" s="117"/>
      <c r="E11" s="117"/>
      <c r="F11" s="118"/>
    </row>
    <row r="13" spans="1:8" ht="30" customHeight="1">
      <c r="A13" s="109" t="s">
        <v>0</v>
      </c>
      <c r="B13" s="110"/>
      <c r="C13" s="3" t="s">
        <v>15</v>
      </c>
      <c r="D13" s="3" t="s">
        <v>1</v>
      </c>
      <c r="E13" s="11" t="s">
        <v>22</v>
      </c>
      <c r="F13" s="12" t="s">
        <v>26</v>
      </c>
    </row>
    <row r="14" spans="1:8" ht="30.75" customHeight="1">
      <c r="A14" s="111" t="s">
        <v>12</v>
      </c>
      <c r="B14" s="3" t="s">
        <v>2</v>
      </c>
      <c r="C14" s="5">
        <f>C15*0.1</f>
        <v>0</v>
      </c>
      <c r="D14" s="20" t="s">
        <v>21</v>
      </c>
      <c r="E14" s="22" t="s">
        <v>23</v>
      </c>
      <c r="F14" s="24" t="s">
        <v>25</v>
      </c>
    </row>
    <row r="15" spans="1:8" ht="31.5" customHeight="1">
      <c r="A15" s="112"/>
      <c r="B15" s="105" t="s">
        <v>3</v>
      </c>
      <c r="C15" s="31">
        <f>研究費ポイント表!$R$34*基礎情報!$B$24</f>
        <v>0</v>
      </c>
      <c r="D15" s="23" t="s">
        <v>66</v>
      </c>
      <c r="E15" s="22" t="s">
        <v>24</v>
      </c>
      <c r="F15" s="25" t="s">
        <v>31</v>
      </c>
    </row>
    <row r="16" spans="1:8" ht="27.75" customHeight="1">
      <c r="A16" s="112"/>
      <c r="B16" s="106"/>
      <c r="C16" s="31"/>
      <c r="D16" s="23" t="s">
        <v>67</v>
      </c>
      <c r="E16" s="22" t="s">
        <v>24</v>
      </c>
      <c r="F16" s="25" t="s">
        <v>61</v>
      </c>
    </row>
    <row r="17" spans="1:6" ht="35.25" customHeight="1">
      <c r="A17" s="112"/>
      <c r="B17" s="3" t="s">
        <v>4</v>
      </c>
      <c r="C17" s="5">
        <f>10000*基礎情報!$B$25*基礎情報!$B$24</f>
        <v>0</v>
      </c>
      <c r="D17" s="23" t="s">
        <v>68</v>
      </c>
      <c r="E17" s="22" t="s">
        <v>24</v>
      </c>
      <c r="F17" s="24" t="s">
        <v>27</v>
      </c>
    </row>
    <row r="18" spans="1:6" ht="30" customHeight="1">
      <c r="A18" s="112"/>
      <c r="B18" s="3" t="s">
        <v>5</v>
      </c>
      <c r="C18" s="20">
        <v>0</v>
      </c>
      <c r="D18" s="20" t="s">
        <v>16</v>
      </c>
      <c r="E18" s="20"/>
      <c r="F18" s="26"/>
    </row>
    <row r="19" spans="1:6" ht="30" customHeight="1">
      <c r="A19" s="112"/>
      <c r="B19" s="3" t="s">
        <v>6</v>
      </c>
      <c r="C19" s="20">
        <v>0</v>
      </c>
      <c r="D19" s="20" t="s">
        <v>16</v>
      </c>
      <c r="E19" s="20"/>
      <c r="F19" s="26"/>
    </row>
    <row r="20" spans="1:6" ht="30" customHeight="1">
      <c r="A20" s="112"/>
      <c r="B20" s="3" t="s">
        <v>7</v>
      </c>
      <c r="C20" s="20"/>
      <c r="D20" s="22" t="s">
        <v>17</v>
      </c>
      <c r="E20" s="22" t="s">
        <v>24</v>
      </c>
      <c r="F20" s="26" t="s">
        <v>28</v>
      </c>
    </row>
    <row r="21" spans="1:6" ht="30" customHeight="1">
      <c r="A21" s="112"/>
      <c r="B21" s="3" t="s">
        <v>8</v>
      </c>
      <c r="C21" s="20">
        <v>0</v>
      </c>
      <c r="D21" s="20" t="s">
        <v>16</v>
      </c>
      <c r="E21" s="20"/>
      <c r="F21" s="26"/>
    </row>
    <row r="22" spans="1:6" ht="42.75" customHeight="1">
      <c r="A22" s="112"/>
      <c r="B22" s="10" t="s">
        <v>19</v>
      </c>
      <c r="C22" s="21"/>
      <c r="D22" s="20"/>
      <c r="E22" s="23"/>
      <c r="F22" s="27" t="s">
        <v>65</v>
      </c>
    </row>
    <row r="23" spans="1:6" ht="28.5" customHeight="1">
      <c r="A23" s="112"/>
      <c r="B23" s="7" t="s">
        <v>18</v>
      </c>
      <c r="C23" s="21">
        <f>C22*0.1</f>
        <v>0</v>
      </c>
      <c r="D23" s="20"/>
      <c r="E23" s="22"/>
      <c r="F23" s="27" t="s">
        <v>65</v>
      </c>
    </row>
    <row r="24" spans="1:6" ht="30" customHeight="1">
      <c r="A24" s="112"/>
      <c r="B24" s="10" t="s">
        <v>20</v>
      </c>
      <c r="C24" s="6">
        <f>50000*基礎情報!$B$26</f>
        <v>0</v>
      </c>
      <c r="D24" s="23" t="s">
        <v>62</v>
      </c>
      <c r="E24" s="22" t="s">
        <v>23</v>
      </c>
      <c r="F24" s="26" t="s">
        <v>28</v>
      </c>
    </row>
    <row r="25" spans="1:6" ht="30" customHeight="1">
      <c r="A25" s="113"/>
      <c r="B25" s="3" t="s">
        <v>9</v>
      </c>
      <c r="C25" s="5">
        <f>ROUND(SUM(C14:C19,C21,C23,C24)*0.35,0)</f>
        <v>0</v>
      </c>
      <c r="D25" s="23" t="s">
        <v>69</v>
      </c>
      <c r="E25" s="22" t="s">
        <v>24</v>
      </c>
      <c r="F25" s="28" t="s">
        <v>30</v>
      </c>
    </row>
    <row r="26" spans="1:6" ht="30" customHeight="1">
      <c r="A26" s="109" t="s">
        <v>10</v>
      </c>
      <c r="B26" s="110"/>
      <c r="C26" s="5">
        <f>ROUND(SUM(C14:C19,C21,C23,C24,C25)*0.3,0)</f>
        <v>0</v>
      </c>
      <c r="D26" s="23" t="s">
        <v>70</v>
      </c>
      <c r="E26" s="22" t="s">
        <v>24</v>
      </c>
      <c r="F26" s="28" t="s">
        <v>29</v>
      </c>
    </row>
    <row r="27" spans="1:6" ht="30" customHeight="1">
      <c r="A27" s="109" t="s">
        <v>11</v>
      </c>
      <c r="B27" s="110"/>
      <c r="C27" s="5">
        <f>SUM(C14:C26)</f>
        <v>0</v>
      </c>
      <c r="D27" s="13"/>
      <c r="E27" s="14"/>
      <c r="F27" s="14"/>
    </row>
    <row r="28" spans="1:6" ht="11.25" customHeight="1">
      <c r="A28" s="4"/>
      <c r="B28" s="4"/>
      <c r="C28" s="4"/>
      <c r="D28" s="8"/>
    </row>
    <row r="29" spans="1:6" ht="33" customHeight="1">
      <c r="A29" s="114">
        <f>ROUND(SUM(C14:C15,C18,C19,C21,C22,C23,C24,C25,C26)*0.1,0)</f>
        <v>0</v>
      </c>
      <c r="B29" s="115"/>
      <c r="C29" s="4" t="s">
        <v>72</v>
      </c>
      <c r="D29" s="8"/>
    </row>
    <row r="30" spans="1:6" ht="33" customHeight="1">
      <c r="A30" s="114">
        <f>C27+A29</f>
        <v>0</v>
      </c>
      <c r="B30" s="115"/>
      <c r="C30" s="4"/>
      <c r="D30" s="15"/>
    </row>
    <row r="31" spans="1:6">
      <c r="D31" s="9"/>
    </row>
    <row r="33" spans="1:4">
      <c r="A33" s="108"/>
      <c r="B33" s="108"/>
      <c r="C33" s="108"/>
      <c r="D33" s="108"/>
    </row>
  </sheetData>
  <mergeCells count="16">
    <mergeCell ref="A1:B1"/>
    <mergeCell ref="D1:F1"/>
    <mergeCell ref="D5:F5"/>
    <mergeCell ref="D6:F6"/>
    <mergeCell ref="A4:B4"/>
    <mergeCell ref="B15:B16"/>
    <mergeCell ref="C10:F10"/>
    <mergeCell ref="A33:D33"/>
    <mergeCell ref="A13:B13"/>
    <mergeCell ref="A14:A25"/>
    <mergeCell ref="A26:B26"/>
    <mergeCell ref="A27:B27"/>
    <mergeCell ref="A29:B29"/>
    <mergeCell ref="A30:B30"/>
    <mergeCell ref="B11:F11"/>
    <mergeCell ref="A10:B10"/>
  </mergeCells>
  <phoneticPr fontId="1"/>
  <pageMargins left="0.33" right="0.22" top="0.98399999999999999" bottom="0.98399999999999999" header="0.51200000000000001" footer="0.51200000000000001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基礎情報</vt:lpstr>
      <vt:lpstr>研究費ポイント表</vt:lpstr>
      <vt:lpstr>治験経費概算</vt:lpstr>
      <vt:lpstr>治験経費概算!Print_Area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いさおのりえ</dc:creator>
  <cp:lastModifiedBy>PC-305-04</cp:lastModifiedBy>
  <cp:lastPrinted>2020-11-13T05:11:35Z</cp:lastPrinted>
  <dcterms:created xsi:type="dcterms:W3CDTF">2000-06-03T10:32:47Z</dcterms:created>
  <dcterms:modified xsi:type="dcterms:W3CDTF">2021-08-30T06:59:20Z</dcterms:modified>
</cp:coreProperties>
</file>